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0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1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3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4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5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0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3ee8512d96e6af/Desktop/ACA AYA Benefit UD/"/>
    </mc:Choice>
  </mc:AlternateContent>
  <xr:revisionPtr revIDLastSave="1617" documentId="8_{EEC07FC5-CE7F-4FB8-8101-5BF4E55DA323}" xr6:coauthVersionLast="47" xr6:coauthVersionMax="47" xr10:uidLastSave="{E52230B7-EBF0-4770-AAA8-4B2AA2D7D4B4}"/>
  <bookViews>
    <workbookView xWindow="-120" yWindow="-120" windowWidth="29040" windowHeight="15840" xr2:uid="{5C07095D-8B6B-4E32-9D18-02BD4F7C77F1}"/>
  </bookViews>
  <sheets>
    <sheet name="Mort" sheetId="1" r:id="rId1"/>
    <sheet name="Surv" sheetId="2" r:id="rId2"/>
    <sheet name="EOD" sheetId="3" r:id="rId3"/>
    <sheet name="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J227" i="1" l="1"/>
  <c r="EI227" i="1"/>
  <c r="EH227" i="1"/>
  <c r="EF227" i="1"/>
  <c r="EE227" i="1"/>
  <c r="ED227" i="1"/>
  <c r="EB227" i="1"/>
  <c r="EA227" i="1"/>
  <c r="DZ227" i="1"/>
  <c r="DX227" i="1"/>
  <c r="DW227" i="1"/>
  <c r="DV227" i="1"/>
  <c r="DT227" i="1"/>
  <c r="DS227" i="1"/>
  <c r="DR227" i="1"/>
  <c r="DL227" i="1"/>
  <c r="DK227" i="1"/>
  <c r="DJ227" i="1"/>
  <c r="EJ226" i="1"/>
  <c r="EI226" i="1"/>
  <c r="EH226" i="1"/>
  <c r="EF226" i="1"/>
  <c r="EE226" i="1"/>
  <c r="ED226" i="1"/>
  <c r="Q228" i="1" s="1"/>
  <c r="EB226" i="1"/>
  <c r="EA226" i="1"/>
  <c r="DZ226" i="1"/>
  <c r="DX226" i="1"/>
  <c r="DW226" i="1"/>
  <c r="DV226" i="1"/>
  <c r="DT226" i="1"/>
  <c r="DS226" i="1"/>
  <c r="DR226" i="1"/>
  <c r="DL226" i="1"/>
  <c r="DK226" i="1"/>
  <c r="DJ226" i="1"/>
  <c r="DG227" i="1"/>
  <c r="DF227" i="1"/>
  <c r="DE227" i="1"/>
  <c r="DC227" i="1"/>
  <c r="DB227" i="1"/>
  <c r="DA227" i="1"/>
  <c r="CY227" i="1"/>
  <c r="CX227" i="1"/>
  <c r="P231" i="1" s="1"/>
  <c r="CW227" i="1"/>
  <c r="CU227" i="1"/>
  <c r="CT227" i="1"/>
  <c r="CS227" i="1"/>
  <c r="CQ227" i="1"/>
  <c r="CP227" i="1"/>
  <c r="CO227" i="1"/>
  <c r="CI227" i="1"/>
  <c r="CH227" i="1"/>
  <c r="CG227" i="1"/>
  <c r="DG226" i="1"/>
  <c r="DF226" i="1"/>
  <c r="DE226" i="1"/>
  <c r="DC226" i="1"/>
  <c r="DB226" i="1"/>
  <c r="P228" i="1" s="1"/>
  <c r="DA226" i="1"/>
  <c r="CY226" i="1"/>
  <c r="CX226" i="1"/>
  <c r="CW226" i="1"/>
  <c r="CU226" i="1"/>
  <c r="CT226" i="1"/>
  <c r="CS226" i="1"/>
  <c r="CQ226" i="1"/>
  <c r="CP226" i="1"/>
  <c r="CO226" i="1"/>
  <c r="CI226" i="1"/>
  <c r="CH226" i="1"/>
  <c r="CG226" i="1"/>
  <c r="CE227" i="1"/>
  <c r="CD227" i="1"/>
  <c r="CC227" i="1"/>
  <c r="CA227" i="1"/>
  <c r="BZ227" i="1"/>
  <c r="BY227" i="1"/>
  <c r="BW227" i="1"/>
  <c r="BV227" i="1"/>
  <c r="O231" i="1" s="1"/>
  <c r="BU227" i="1"/>
  <c r="BS227" i="1"/>
  <c r="BR227" i="1"/>
  <c r="BQ227" i="1"/>
  <c r="BO227" i="1"/>
  <c r="BN227" i="1"/>
  <c r="BN228" i="1" s="1"/>
  <c r="BM227" i="1"/>
  <c r="BG227" i="1"/>
  <c r="BG228" i="1" s="1"/>
  <c r="BF227" i="1"/>
  <c r="BE227" i="1"/>
  <c r="CE226" i="1"/>
  <c r="CD226" i="1"/>
  <c r="CC226" i="1"/>
  <c r="CA226" i="1"/>
  <c r="CA228" i="1" s="1"/>
  <c r="BZ226" i="1"/>
  <c r="BY226" i="1"/>
  <c r="BW226" i="1"/>
  <c r="BV226" i="1"/>
  <c r="BU226" i="1"/>
  <c r="BS226" i="1"/>
  <c r="BR226" i="1"/>
  <c r="BQ226" i="1"/>
  <c r="BO226" i="1"/>
  <c r="BN226" i="1"/>
  <c r="BM226" i="1"/>
  <c r="BG226" i="1"/>
  <c r="BF226" i="1"/>
  <c r="BE226" i="1"/>
  <c r="BT228" i="1"/>
  <c r="BS228" i="1"/>
  <c r="BF228" i="1"/>
  <c r="CB228" i="1"/>
  <c r="BZ228" i="1"/>
  <c r="BX228" i="1"/>
  <c r="BW228" i="1"/>
  <c r="BR228" i="1"/>
  <c r="BP228" i="1"/>
  <c r="BO228" i="1"/>
  <c r="BH228" i="1"/>
  <c r="O228" i="1"/>
  <c r="BB226" i="1"/>
  <c r="BC226" i="1"/>
  <c r="BA226" i="1"/>
  <c r="AY226" i="1"/>
  <c r="AX226" i="1"/>
  <c r="AW226" i="1"/>
  <c r="AU226" i="1"/>
  <c r="AT226" i="1"/>
  <c r="N230" i="1" s="1"/>
  <c r="AS226" i="1"/>
  <c r="AQ226" i="1"/>
  <c r="AP226" i="1"/>
  <c r="AO226" i="1"/>
  <c r="AM226" i="1"/>
  <c r="AL226" i="1"/>
  <c r="AK226" i="1"/>
  <c r="AE226" i="1"/>
  <c r="AC226" i="1"/>
  <c r="O226" i="1"/>
  <c r="AD226" i="1"/>
  <c r="N226" i="1" s="1"/>
  <c r="N231" i="1"/>
  <c r="Q231" i="1"/>
  <c r="N229" i="1"/>
  <c r="O229" i="1"/>
  <c r="P229" i="1"/>
  <c r="Q229" i="1"/>
  <c r="Q226" i="1"/>
  <c r="Q230" i="1"/>
  <c r="P230" i="1"/>
  <c r="O230" i="1"/>
  <c r="N228" i="1"/>
  <c r="O227" i="1"/>
  <c r="P227" i="1"/>
  <c r="Q227" i="1"/>
  <c r="Q225" i="1"/>
  <c r="P225" i="1"/>
  <c r="O225" i="1"/>
  <c r="N225" i="1"/>
  <c r="P226" i="1"/>
  <c r="N227" i="1"/>
  <c r="ED224" i="1"/>
  <c r="DZ224" i="1"/>
  <c r="ED223" i="1"/>
  <c r="DZ223" i="1"/>
  <c r="ED222" i="1"/>
  <c r="DZ222" i="1"/>
  <c r="ED221" i="1"/>
  <c r="DZ221" i="1"/>
  <c r="ED220" i="1"/>
  <c r="DZ220" i="1"/>
  <c r="ED219" i="1"/>
  <c r="DZ219" i="1"/>
  <c r="ED218" i="1"/>
  <c r="DZ218" i="1"/>
  <c r="ED217" i="1"/>
  <c r="DZ217" i="1"/>
  <c r="ED216" i="1"/>
  <c r="DZ216" i="1"/>
  <c r="ED215" i="1"/>
  <c r="DZ215" i="1"/>
  <c r="ED214" i="1"/>
  <c r="DZ214" i="1"/>
  <c r="ED213" i="1"/>
  <c r="DZ213" i="1"/>
  <c r="DZ228" i="1" s="1"/>
  <c r="ED212" i="1"/>
  <c r="DZ212" i="1"/>
  <c r="ED211" i="1"/>
  <c r="DZ211" i="1"/>
  <c r="ED210" i="1"/>
  <c r="DZ210" i="1"/>
  <c r="ED209" i="1"/>
  <c r="DZ209" i="1"/>
  <c r="ED208" i="1"/>
  <c r="DZ208" i="1"/>
  <c r="ED207" i="1"/>
  <c r="DZ207" i="1"/>
  <c r="ED206" i="1"/>
  <c r="DZ206" i="1"/>
  <c r="ED205" i="1"/>
  <c r="DZ205" i="1"/>
  <c r="ED204" i="1"/>
  <c r="DZ204" i="1"/>
  <c r="ED203" i="1"/>
  <c r="DZ203" i="1"/>
  <c r="ED202" i="1"/>
  <c r="DZ202" i="1"/>
  <c r="ED201" i="1"/>
  <c r="DZ201" i="1"/>
  <c r="DB224" i="1"/>
  <c r="CX224" i="1"/>
  <c r="DB223" i="1"/>
  <c r="CX223" i="1"/>
  <c r="DB222" i="1"/>
  <c r="CX222" i="1"/>
  <c r="DB221" i="1"/>
  <c r="CX221" i="1"/>
  <c r="DB220" i="1"/>
  <c r="CX220" i="1"/>
  <c r="DB219" i="1"/>
  <c r="CX219" i="1"/>
  <c r="DB218" i="1"/>
  <c r="CX218" i="1"/>
  <c r="DB217" i="1"/>
  <c r="CX217" i="1"/>
  <c r="DB216" i="1"/>
  <c r="CX216" i="1"/>
  <c r="DB215" i="1"/>
  <c r="CX215" i="1"/>
  <c r="DB214" i="1"/>
  <c r="CX214" i="1"/>
  <c r="DB213" i="1"/>
  <c r="CX213" i="1"/>
  <c r="DB212" i="1"/>
  <c r="CX212" i="1"/>
  <c r="DB211" i="1"/>
  <c r="CX211" i="1"/>
  <c r="DB210" i="1"/>
  <c r="CX210" i="1"/>
  <c r="DB209" i="1"/>
  <c r="CX209" i="1"/>
  <c r="DB208" i="1"/>
  <c r="CX208" i="1"/>
  <c r="DB207" i="1"/>
  <c r="CX207" i="1"/>
  <c r="DB206" i="1"/>
  <c r="CX206" i="1"/>
  <c r="DB205" i="1"/>
  <c r="CX205" i="1"/>
  <c r="DB204" i="1"/>
  <c r="CX204" i="1"/>
  <c r="DB203" i="1"/>
  <c r="CX203" i="1"/>
  <c r="DB202" i="1"/>
  <c r="CX202" i="1"/>
  <c r="DB201" i="1"/>
  <c r="CX201" i="1"/>
  <c r="BZ224" i="1"/>
  <c r="BV224" i="1"/>
  <c r="BZ223" i="1"/>
  <c r="BV223" i="1"/>
  <c r="BZ222" i="1"/>
  <c r="BV222" i="1"/>
  <c r="BZ221" i="1"/>
  <c r="BV221" i="1"/>
  <c r="BZ220" i="1"/>
  <c r="BV220" i="1"/>
  <c r="BZ219" i="1"/>
  <c r="BV219" i="1"/>
  <c r="BZ218" i="1"/>
  <c r="BV218" i="1"/>
  <c r="BZ217" i="1"/>
  <c r="BV217" i="1"/>
  <c r="BZ216" i="1"/>
  <c r="BV216" i="1"/>
  <c r="BZ215" i="1"/>
  <c r="BV215" i="1"/>
  <c r="BZ214" i="1"/>
  <c r="BV214" i="1"/>
  <c r="BZ213" i="1"/>
  <c r="BV213" i="1"/>
  <c r="BZ212" i="1"/>
  <c r="BV212" i="1"/>
  <c r="BZ211" i="1"/>
  <c r="BV211" i="1"/>
  <c r="BZ210" i="1"/>
  <c r="BV210" i="1"/>
  <c r="BZ209" i="1"/>
  <c r="BV209" i="1"/>
  <c r="BZ208" i="1"/>
  <c r="BV208" i="1"/>
  <c r="BZ207" i="1"/>
  <c r="BV207" i="1"/>
  <c r="BZ206" i="1"/>
  <c r="BV206" i="1"/>
  <c r="BZ205" i="1"/>
  <c r="BV205" i="1"/>
  <c r="BZ204" i="1"/>
  <c r="BV204" i="1"/>
  <c r="BZ203" i="1"/>
  <c r="BV203" i="1"/>
  <c r="BZ202" i="1"/>
  <c r="BV202" i="1"/>
  <c r="BZ201" i="1"/>
  <c r="BV201" i="1"/>
  <c r="AD227" i="1"/>
  <c r="AX222" i="1"/>
  <c r="AT222" i="1"/>
  <c r="AX221" i="1"/>
  <c r="AT221" i="1"/>
  <c r="AX220" i="1"/>
  <c r="AT220" i="1"/>
  <c r="AX219" i="1"/>
  <c r="AT219" i="1"/>
  <c r="AX218" i="1"/>
  <c r="AT218" i="1"/>
  <c r="AX217" i="1"/>
  <c r="AT217" i="1"/>
  <c r="AX216" i="1"/>
  <c r="AT216" i="1"/>
  <c r="AX215" i="1"/>
  <c r="AT215" i="1"/>
  <c r="AX214" i="1"/>
  <c r="AT214" i="1"/>
  <c r="AT227" i="1" s="1"/>
  <c r="AX213" i="1"/>
  <c r="AT213" i="1"/>
  <c r="AX212" i="1"/>
  <c r="AT212" i="1"/>
  <c r="AX211" i="1"/>
  <c r="AT211" i="1"/>
  <c r="AX210" i="1"/>
  <c r="AT210" i="1"/>
  <c r="AX209" i="1"/>
  <c r="AT209" i="1"/>
  <c r="AX208" i="1"/>
  <c r="AT208" i="1"/>
  <c r="AX207" i="1"/>
  <c r="AT207" i="1"/>
  <c r="AX206" i="1"/>
  <c r="AT206" i="1"/>
  <c r="AX205" i="1"/>
  <c r="AT205" i="1"/>
  <c r="AX204" i="1"/>
  <c r="AT204" i="1"/>
  <c r="AX203" i="1"/>
  <c r="AT203" i="1"/>
  <c r="AX202" i="1"/>
  <c r="AT202" i="1"/>
  <c r="AX201" i="1"/>
  <c r="AT201" i="1"/>
  <c r="AX224" i="1"/>
  <c r="AT224" i="1"/>
  <c r="AX223" i="1"/>
  <c r="AT223" i="1"/>
  <c r="DI227" i="1"/>
  <c r="DI226" i="1"/>
  <c r="BC227" i="1"/>
  <c r="BB227" i="1"/>
  <c r="BA227" i="1"/>
  <c r="AQ227" i="1"/>
  <c r="AP227" i="1"/>
  <c r="AO227" i="1"/>
  <c r="AM227" i="1"/>
  <c r="AL227" i="1"/>
  <c r="AK227" i="1"/>
  <c r="AE227" i="1"/>
  <c r="AC227" i="1"/>
  <c r="BV228" i="1" l="1"/>
  <c r="DR228" i="1"/>
  <c r="DS228" i="1"/>
  <c r="DQ228" i="1"/>
  <c r="DJ228" i="1"/>
  <c r="DZ229" i="1" s="1"/>
  <c r="EA228" i="1"/>
  <c r="EC228" i="1"/>
  <c r="AU228" i="1"/>
  <c r="AS227" i="1"/>
  <c r="AU227" i="1"/>
  <c r="AY227" i="1"/>
  <c r="AY228" i="1" s="1"/>
  <c r="AW227" i="1"/>
  <c r="ED228" i="1"/>
  <c r="ED229" i="1" s="1"/>
  <c r="DU228" i="1"/>
  <c r="EE228" i="1"/>
  <c r="CQ228" i="1"/>
  <c r="DV228" i="1"/>
  <c r="DI228" i="1"/>
  <c r="DW228" i="1"/>
  <c r="DY228" i="1"/>
  <c r="DK228" i="1"/>
  <c r="CS228" i="1"/>
  <c r="CG228" i="1"/>
  <c r="CU228" i="1"/>
  <c r="CH228" i="1"/>
  <c r="CW228" i="1"/>
  <c r="CI228" i="1"/>
  <c r="CY228" i="1"/>
  <c r="CY229" i="1" s="1"/>
  <c r="CO228" i="1"/>
  <c r="DA228" i="1"/>
  <c r="DC228" i="1"/>
  <c r="CT228" i="1"/>
  <c r="CX228" i="1"/>
  <c r="CX229" i="1" s="1"/>
  <c r="CP228" i="1"/>
  <c r="AM228" i="1"/>
  <c r="BE228" i="1"/>
  <c r="AO228" i="1"/>
  <c r="AC228" i="1"/>
  <c r="AE228" i="1"/>
  <c r="AQ228" i="1"/>
  <c r="AX227" i="1"/>
  <c r="AS228" i="1"/>
  <c r="AK228" i="1"/>
  <c r="AD228" i="1"/>
  <c r="AL228" i="1"/>
  <c r="AP228" i="1"/>
  <c r="C9" i="4"/>
  <c r="G233" i="2"/>
  <c r="G232" i="2"/>
  <c r="F232" i="2"/>
  <c r="F233" i="2"/>
  <c r="AF223" i="2"/>
  <c r="AG223" i="2"/>
  <c r="AH223" i="2"/>
  <c r="AI223" i="2"/>
  <c r="AF224" i="2"/>
  <c r="AG224" i="2"/>
  <c r="AH224" i="2"/>
  <c r="AI224" i="2"/>
  <c r="AF225" i="2"/>
  <c r="AG225" i="2"/>
  <c r="AH225" i="2"/>
  <c r="AI225" i="2"/>
  <c r="AF226" i="2"/>
  <c r="AG226" i="2"/>
  <c r="AH226" i="2"/>
  <c r="AI226" i="2"/>
  <c r="AF227" i="2"/>
  <c r="AG227" i="2"/>
  <c r="AH227" i="2"/>
  <c r="AI227" i="2"/>
  <c r="AF228" i="2"/>
  <c r="AG228" i="2"/>
  <c r="AH228" i="2"/>
  <c r="AI228" i="2"/>
  <c r="AF229" i="2"/>
  <c r="AG229" i="2"/>
  <c r="AH229" i="2"/>
  <c r="AI229" i="2"/>
  <c r="AI222" i="2"/>
  <c r="AH222" i="2"/>
  <c r="AG222" i="2"/>
  <c r="AF222" i="2"/>
  <c r="E7" i="4"/>
  <c r="C7" i="4"/>
  <c r="D7" i="4"/>
  <c r="B7" i="4"/>
  <c r="E5" i="4"/>
  <c r="V156" i="2"/>
  <c r="AJ77" i="3"/>
  <c r="W96" i="3"/>
  <c r="X96" i="3"/>
  <c r="Y96" i="3"/>
  <c r="W97" i="3"/>
  <c r="X97" i="3"/>
  <c r="Y97" i="3"/>
  <c r="W98" i="3"/>
  <c r="X98" i="3"/>
  <c r="Y98" i="3"/>
  <c r="W99" i="3"/>
  <c r="X99" i="3"/>
  <c r="Y99" i="3"/>
  <c r="W100" i="3"/>
  <c r="X100" i="3"/>
  <c r="Y100" i="3"/>
  <c r="W101" i="3"/>
  <c r="X101" i="3"/>
  <c r="Y101" i="3"/>
  <c r="W102" i="3"/>
  <c r="X102" i="3"/>
  <c r="Y102" i="3"/>
  <c r="W103" i="3"/>
  <c r="X103" i="3"/>
  <c r="Y103" i="3"/>
  <c r="W104" i="3"/>
  <c r="X104" i="3"/>
  <c r="Y104" i="3"/>
  <c r="W105" i="3"/>
  <c r="X105" i="3"/>
  <c r="Y105" i="3"/>
  <c r="W106" i="3"/>
  <c r="X106" i="3"/>
  <c r="Y106" i="3"/>
  <c r="W107" i="3"/>
  <c r="X107" i="3"/>
  <c r="Y107" i="3"/>
  <c r="W108" i="3"/>
  <c r="X108" i="3"/>
  <c r="Y108" i="3"/>
  <c r="W109" i="3"/>
  <c r="X109" i="3"/>
  <c r="Y109" i="3"/>
  <c r="W110" i="3"/>
  <c r="X110" i="3"/>
  <c r="Y110" i="3"/>
  <c r="W111" i="3"/>
  <c r="X111" i="3"/>
  <c r="Y111" i="3"/>
  <c r="X95" i="3"/>
  <c r="Y95" i="3"/>
  <c r="W95" i="3"/>
  <c r="C95" i="3"/>
  <c r="W77" i="3"/>
  <c r="C77" i="3"/>
  <c r="CQ230" i="1" l="1"/>
  <c r="CP230" i="1"/>
  <c r="AQ230" i="1"/>
  <c r="AU229" i="1"/>
  <c r="EC229" i="1"/>
  <c r="DK229" i="1"/>
  <c r="DV230" i="1"/>
  <c r="DW230" i="1"/>
  <c r="DR230" i="1"/>
  <c r="AW228" i="1"/>
  <c r="AW229" i="1" s="1"/>
  <c r="CW229" i="1"/>
  <c r="CG229" i="1"/>
  <c r="DC229" i="1"/>
  <c r="CU230" i="1"/>
  <c r="CO230" i="1"/>
  <c r="CS230" i="1"/>
  <c r="AK230" i="1"/>
  <c r="CT230" i="1"/>
  <c r="DS230" i="1"/>
  <c r="DQ230" i="1"/>
  <c r="BM230" i="1"/>
  <c r="EA229" i="1"/>
  <c r="DY229" i="1"/>
  <c r="DI229" i="1"/>
  <c r="EE229" i="1"/>
  <c r="DU230" i="1"/>
  <c r="BS230" i="1"/>
  <c r="CI229" i="1"/>
  <c r="DA229" i="1"/>
  <c r="BR230" i="1"/>
  <c r="BY229" i="1"/>
  <c r="BU229" i="1"/>
  <c r="BE229" i="1"/>
  <c r="BQ230" i="1"/>
  <c r="DB228" i="1"/>
  <c r="DB229" i="1" s="1"/>
  <c r="CA229" i="1"/>
  <c r="AM230" i="1"/>
  <c r="BW229" i="1"/>
  <c r="BZ229" i="1"/>
  <c r="BO230" i="1"/>
  <c r="AO230" i="1"/>
  <c r="BG229" i="1"/>
  <c r="BN230" i="1"/>
  <c r="BV229" i="1"/>
  <c r="AS229" i="1"/>
  <c r="AY229" i="1"/>
  <c r="AE229" i="1"/>
  <c r="AX228" i="1"/>
  <c r="AX229" i="1" s="1"/>
  <c r="AP230" i="1"/>
  <c r="AC229" i="1"/>
  <c r="AL230" i="1"/>
  <c r="AT228" i="1"/>
  <c r="AT229" i="1" s="1"/>
  <c r="D174" i="2"/>
  <c r="H164" i="2"/>
  <c r="F164" i="2"/>
  <c r="D164" i="2"/>
  <c r="H180" i="2"/>
  <c r="H175" i="2"/>
  <c r="H176" i="2"/>
  <c r="H177" i="2"/>
  <c r="H178" i="2"/>
  <c r="H179" i="2"/>
  <c r="H174" i="2"/>
  <c r="F180" i="2"/>
  <c r="F175" i="2"/>
  <c r="F176" i="2"/>
  <c r="F177" i="2"/>
  <c r="F178" i="2"/>
  <c r="F179" i="2"/>
  <c r="F174" i="2"/>
  <c r="H165" i="2"/>
  <c r="H166" i="2"/>
  <c r="H167" i="2"/>
  <c r="H168" i="2"/>
  <c r="H169" i="2"/>
  <c r="H170" i="2"/>
  <c r="H171" i="2"/>
  <c r="H172" i="2"/>
  <c r="H173" i="2"/>
  <c r="F165" i="2"/>
  <c r="F166" i="2"/>
  <c r="F167" i="2"/>
  <c r="F168" i="2"/>
  <c r="F169" i="2"/>
  <c r="F170" i="2"/>
  <c r="F171" i="2"/>
  <c r="F172" i="2"/>
  <c r="F173" i="2"/>
  <c r="D180" i="2"/>
  <c r="D175" i="2"/>
  <c r="D176" i="2"/>
  <c r="D177" i="2"/>
  <c r="D178" i="2"/>
  <c r="D179" i="2"/>
  <c r="D165" i="2"/>
  <c r="D166" i="2"/>
  <c r="D167" i="2"/>
  <c r="D168" i="2"/>
  <c r="D169" i="2"/>
  <c r="D170" i="2"/>
  <c r="D171" i="2"/>
  <c r="D172" i="2"/>
  <c r="D173" i="2"/>
  <c r="AU208" i="2"/>
  <c r="AU207" i="2"/>
  <c r="AU206" i="2"/>
  <c r="AU205" i="2"/>
  <c r="AU204" i="2"/>
  <c r="AU203" i="2"/>
  <c r="AU202" i="2"/>
  <c r="AU201" i="2"/>
  <c r="AU200" i="2"/>
  <c r="AU199" i="2"/>
  <c r="AU186" i="2"/>
  <c r="AU185" i="2"/>
  <c r="AU184" i="2"/>
  <c r="AU183" i="2"/>
  <c r="AU182" i="2"/>
  <c r="AU181" i="2"/>
  <c r="AU180" i="2"/>
  <c r="AU179" i="2"/>
  <c r="AU178" i="2"/>
  <c r="AU177" i="2"/>
  <c r="AS155" i="2"/>
  <c r="AS157" i="2"/>
  <c r="AS158" i="2"/>
  <c r="AS159" i="2"/>
  <c r="AS160" i="2"/>
  <c r="AS161" i="2"/>
  <c r="AS162" i="2"/>
  <c r="AS163" i="2"/>
  <c r="AS164" i="2"/>
  <c r="AS156" i="2"/>
  <c r="AT177" i="2"/>
  <c r="AP208" i="2"/>
  <c r="AO208" i="2"/>
  <c r="AN208" i="2"/>
  <c r="AM208" i="2"/>
  <c r="AP207" i="2"/>
  <c r="AO207" i="2"/>
  <c r="AN207" i="2"/>
  <c r="AM207" i="2"/>
  <c r="AP206" i="2"/>
  <c r="AO206" i="2"/>
  <c r="AN206" i="2"/>
  <c r="AM206" i="2"/>
  <c r="AP205" i="2"/>
  <c r="AO205" i="2"/>
  <c r="AN205" i="2"/>
  <c r="AM205" i="2"/>
  <c r="AP204" i="2"/>
  <c r="AO204" i="2"/>
  <c r="AN204" i="2"/>
  <c r="AM204" i="2"/>
  <c r="AP203" i="2"/>
  <c r="AO203" i="2"/>
  <c r="AN203" i="2"/>
  <c r="AM203" i="2"/>
  <c r="AP202" i="2"/>
  <c r="AO202" i="2"/>
  <c r="AN202" i="2"/>
  <c r="AM202" i="2"/>
  <c r="AP201" i="2"/>
  <c r="AO201" i="2"/>
  <c r="AN201" i="2"/>
  <c r="AM201" i="2"/>
  <c r="AP200" i="2"/>
  <c r="AO200" i="2"/>
  <c r="AN200" i="2"/>
  <c r="AM200" i="2"/>
  <c r="AP186" i="2"/>
  <c r="AO186" i="2"/>
  <c r="AN186" i="2"/>
  <c r="AM186" i="2"/>
  <c r="AP185" i="2"/>
  <c r="AO185" i="2"/>
  <c r="AN185" i="2"/>
  <c r="AM185" i="2"/>
  <c r="AP184" i="2"/>
  <c r="AO184" i="2"/>
  <c r="AN184" i="2"/>
  <c r="AM184" i="2"/>
  <c r="AP183" i="2"/>
  <c r="AO183" i="2"/>
  <c r="AN183" i="2"/>
  <c r="AM183" i="2"/>
  <c r="AP182" i="2"/>
  <c r="AO182" i="2"/>
  <c r="AN182" i="2"/>
  <c r="AM182" i="2"/>
  <c r="AP181" i="2"/>
  <c r="AO181" i="2"/>
  <c r="AN181" i="2"/>
  <c r="AM181" i="2"/>
  <c r="AP180" i="2"/>
  <c r="AO180" i="2"/>
  <c r="AN180" i="2"/>
  <c r="AM180" i="2"/>
  <c r="AP179" i="2"/>
  <c r="AO179" i="2"/>
  <c r="AN179" i="2"/>
  <c r="AM179" i="2"/>
  <c r="AP178" i="2"/>
  <c r="AO178" i="2"/>
  <c r="AN178" i="2"/>
  <c r="AM178" i="2"/>
  <c r="AM157" i="2"/>
  <c r="AN157" i="2"/>
  <c r="AO157" i="2"/>
  <c r="AP157" i="2"/>
  <c r="AM158" i="2"/>
  <c r="AN158" i="2"/>
  <c r="AO158" i="2"/>
  <c r="AP158" i="2"/>
  <c r="AM159" i="2"/>
  <c r="AN159" i="2"/>
  <c r="AO159" i="2"/>
  <c r="AP159" i="2"/>
  <c r="AM160" i="2"/>
  <c r="AN160" i="2"/>
  <c r="AO160" i="2"/>
  <c r="AP160" i="2"/>
  <c r="AM161" i="2"/>
  <c r="AN161" i="2"/>
  <c r="AO161" i="2"/>
  <c r="AP161" i="2"/>
  <c r="AM162" i="2"/>
  <c r="AN162" i="2"/>
  <c r="AO162" i="2"/>
  <c r="AP162" i="2"/>
  <c r="AM163" i="2"/>
  <c r="AN163" i="2"/>
  <c r="AO163" i="2"/>
  <c r="AP163" i="2"/>
  <c r="AM164" i="2"/>
  <c r="AN164" i="2"/>
  <c r="AO164" i="2"/>
  <c r="AP164" i="2"/>
  <c r="AN156" i="2"/>
  <c r="AM156" i="2"/>
  <c r="AP156" i="2"/>
  <c r="AO156" i="2"/>
  <c r="AK165" i="2"/>
  <c r="AK166" i="2"/>
  <c r="AK167" i="2"/>
  <c r="AK168" i="2"/>
  <c r="AK169" i="2"/>
  <c r="AK170" i="2"/>
  <c r="AR155" i="2"/>
  <c r="AT199" i="2"/>
  <c r="AT178" i="2"/>
  <c r="AK178" i="2"/>
  <c r="AK156" i="2"/>
  <c r="AL156" i="2"/>
  <c r="AK157" i="2"/>
  <c r="AL157" i="2"/>
  <c r="AR157" i="2" s="1"/>
  <c r="AK158" i="2"/>
  <c r="AL158" i="2"/>
  <c r="AR158" i="2" s="1"/>
  <c r="AK214" i="2"/>
  <c r="AK213" i="2"/>
  <c r="AK212" i="2"/>
  <c r="AK211" i="2"/>
  <c r="AK210" i="2"/>
  <c r="AK209" i="2"/>
  <c r="AL208" i="2"/>
  <c r="AK208" i="2"/>
  <c r="AL207" i="2"/>
  <c r="AT207" i="2" s="1"/>
  <c r="AK207" i="2"/>
  <c r="AL206" i="2"/>
  <c r="AK206" i="2"/>
  <c r="AL205" i="2"/>
  <c r="AK205" i="2"/>
  <c r="AL204" i="2"/>
  <c r="AK204" i="2"/>
  <c r="AL203" i="2"/>
  <c r="AT203" i="2" s="1"/>
  <c r="AK203" i="2"/>
  <c r="AL202" i="2"/>
  <c r="AK202" i="2"/>
  <c r="AL201" i="2"/>
  <c r="AK201" i="2"/>
  <c r="AL200" i="2"/>
  <c r="AK200" i="2"/>
  <c r="AK192" i="2"/>
  <c r="AK191" i="2"/>
  <c r="AK190" i="2"/>
  <c r="AK189" i="2"/>
  <c r="AK188" i="2"/>
  <c r="AK187" i="2"/>
  <c r="AL186" i="2"/>
  <c r="AK186" i="2"/>
  <c r="AT186" i="2" s="1"/>
  <c r="AL185" i="2"/>
  <c r="AT185" i="2" s="1"/>
  <c r="AK185" i="2"/>
  <c r="AL184" i="2"/>
  <c r="AT184" i="2" s="1"/>
  <c r="AK184" i="2"/>
  <c r="AL183" i="2"/>
  <c r="AK183" i="2"/>
  <c r="AT183" i="2" s="1"/>
  <c r="AL182" i="2"/>
  <c r="AK182" i="2"/>
  <c r="AT182" i="2" s="1"/>
  <c r="AL181" i="2"/>
  <c r="AT181" i="2" s="1"/>
  <c r="AK181" i="2"/>
  <c r="AL180" i="2"/>
  <c r="AT180" i="2" s="1"/>
  <c r="AK180" i="2"/>
  <c r="AL179" i="2"/>
  <c r="AT179" i="2" s="1"/>
  <c r="AK179" i="2"/>
  <c r="AL178" i="2"/>
  <c r="AK159" i="2"/>
  <c r="AK160" i="2"/>
  <c r="AK161" i="2"/>
  <c r="AK162" i="2"/>
  <c r="AK163" i="2"/>
  <c r="AK164" i="2"/>
  <c r="AL164" i="2"/>
  <c r="AR164" i="2" s="1"/>
  <c r="AL163" i="2"/>
  <c r="AR163" i="2" s="1"/>
  <c r="AL162" i="2"/>
  <c r="AL161" i="2"/>
  <c r="AR161" i="2" s="1"/>
  <c r="AL160" i="2"/>
  <c r="AL159" i="2"/>
  <c r="BA191" i="1"/>
  <c r="BB192" i="1"/>
  <c r="BC192" i="1"/>
  <c r="BA192" i="1"/>
  <c r="BC191" i="1"/>
  <c r="BB191" i="1"/>
  <c r="D157" i="2"/>
  <c r="D156" i="2"/>
  <c r="R123" i="2"/>
  <c r="P123" i="2"/>
  <c r="Q123" i="2"/>
  <c r="AY186" i="1"/>
  <c r="AW170" i="1"/>
  <c r="AU170" i="1"/>
  <c r="AX170" i="1"/>
  <c r="AU169" i="1"/>
  <c r="AW169" i="1"/>
  <c r="AW168" i="1"/>
  <c r="AS168" i="1"/>
  <c r="AT168" i="1"/>
  <c r="AU168" i="1"/>
  <c r="AT169" i="1"/>
  <c r="AT170" i="1"/>
  <c r="AT171" i="1"/>
  <c r="AU171" i="1"/>
  <c r="AT172" i="1"/>
  <c r="AU172" i="1"/>
  <c r="AT173" i="1"/>
  <c r="AU173" i="1"/>
  <c r="AT174" i="1"/>
  <c r="AU174" i="1"/>
  <c r="AT175" i="1"/>
  <c r="AU175" i="1"/>
  <c r="AT176" i="1"/>
  <c r="AU176" i="1"/>
  <c r="AT177" i="1"/>
  <c r="AU177" i="1"/>
  <c r="AT178" i="1"/>
  <c r="AU178" i="1"/>
  <c r="AT179" i="1"/>
  <c r="AU179" i="1"/>
  <c r="AT180" i="1"/>
  <c r="AU180" i="1"/>
  <c r="AT181" i="1"/>
  <c r="AU181" i="1"/>
  <c r="AT182" i="1"/>
  <c r="AU182" i="1"/>
  <c r="AT183" i="1"/>
  <c r="AU183" i="1"/>
  <c r="AT184" i="1"/>
  <c r="AU184" i="1"/>
  <c r="AT185" i="1"/>
  <c r="AU185" i="1"/>
  <c r="AT186" i="1"/>
  <c r="AU186" i="1"/>
  <c r="AT187" i="1"/>
  <c r="AU187" i="1"/>
  <c r="AT188" i="1"/>
  <c r="AU188" i="1"/>
  <c r="AT189" i="1"/>
  <c r="AU189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BL134" i="1"/>
  <c r="BG134" i="1"/>
  <c r="AQ192" i="1"/>
  <c r="AP192" i="1"/>
  <c r="AO192" i="1"/>
  <c r="AM192" i="1"/>
  <c r="AL192" i="1"/>
  <c r="AK192" i="1"/>
  <c r="AQ191" i="1"/>
  <c r="AP191" i="1"/>
  <c r="AO191" i="1"/>
  <c r="AM191" i="1"/>
  <c r="AL191" i="1"/>
  <c r="AK191" i="1"/>
  <c r="AC191" i="1"/>
  <c r="AC192" i="1"/>
  <c r="AD191" i="1"/>
  <c r="AE191" i="1"/>
  <c r="AX168" i="1"/>
  <c r="AY168" i="1"/>
  <c r="AX169" i="1"/>
  <c r="AY169" i="1"/>
  <c r="AY170" i="1"/>
  <c r="AX171" i="1"/>
  <c r="AY171" i="1"/>
  <c r="AX172" i="1"/>
  <c r="AY172" i="1"/>
  <c r="AX173" i="1"/>
  <c r="AY173" i="1"/>
  <c r="AX174" i="1"/>
  <c r="AY174" i="1"/>
  <c r="AX175" i="1"/>
  <c r="AY175" i="1"/>
  <c r="AX176" i="1"/>
  <c r="AY176" i="1"/>
  <c r="AX177" i="1"/>
  <c r="AY177" i="1"/>
  <c r="AX178" i="1"/>
  <c r="AY178" i="1"/>
  <c r="AX179" i="1"/>
  <c r="AY179" i="1"/>
  <c r="AX180" i="1"/>
  <c r="AY180" i="1"/>
  <c r="AX181" i="1"/>
  <c r="AY181" i="1"/>
  <c r="AX182" i="1"/>
  <c r="AY182" i="1"/>
  <c r="AX183" i="1"/>
  <c r="AY183" i="1"/>
  <c r="AX184" i="1"/>
  <c r="AY184" i="1"/>
  <c r="AX185" i="1"/>
  <c r="AY185" i="1"/>
  <c r="AX186" i="1"/>
  <c r="AX187" i="1"/>
  <c r="AY187" i="1"/>
  <c r="AX188" i="1"/>
  <c r="AY188" i="1"/>
  <c r="AX189" i="1"/>
  <c r="AY189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E192" i="1"/>
  <c r="AD192" i="1"/>
  <c r="X157" i="2"/>
  <c r="W157" i="2"/>
  <c r="V157" i="2"/>
  <c r="V158" i="2" s="1"/>
  <c r="W156" i="2"/>
  <c r="X156" i="2"/>
  <c r="L157" i="2"/>
  <c r="K157" i="2"/>
  <c r="J157" i="2"/>
  <c r="J159" i="2" s="1"/>
  <c r="L156" i="2"/>
  <c r="K156" i="2"/>
  <c r="J156" i="2"/>
  <c r="O157" i="2"/>
  <c r="N157" i="2"/>
  <c r="M157" i="2"/>
  <c r="M159" i="2" s="1"/>
  <c r="O156" i="2"/>
  <c r="O158" i="2" s="1"/>
  <c r="N156" i="2"/>
  <c r="M156" i="2"/>
  <c r="E157" i="2"/>
  <c r="F157" i="2"/>
  <c r="E156" i="2"/>
  <c r="F156" i="2"/>
  <c r="D147" i="2"/>
  <c r="I47" i="2"/>
  <c r="D155" i="2"/>
  <c r="R147" i="2"/>
  <c r="Q147" i="2"/>
  <c r="P147" i="2"/>
  <c r="U147" i="2"/>
  <c r="T147" i="2"/>
  <c r="S147" i="2"/>
  <c r="L147" i="2"/>
  <c r="K147" i="2"/>
  <c r="J147" i="2"/>
  <c r="O147" i="2"/>
  <c r="N147" i="2"/>
  <c r="M147" i="2"/>
  <c r="I147" i="2"/>
  <c r="H147" i="2"/>
  <c r="G147" i="2"/>
  <c r="F147" i="2"/>
  <c r="E147" i="2"/>
  <c r="E123" i="2"/>
  <c r="F123" i="2"/>
  <c r="G123" i="2"/>
  <c r="H123" i="2"/>
  <c r="I123" i="2"/>
  <c r="M123" i="2"/>
  <c r="N123" i="2"/>
  <c r="O123" i="2"/>
  <c r="J123" i="2"/>
  <c r="K123" i="2"/>
  <c r="L123" i="2"/>
  <c r="S123" i="2"/>
  <c r="T123" i="2"/>
  <c r="U123" i="2"/>
  <c r="D123" i="2"/>
  <c r="C47" i="2"/>
  <c r="R155" i="2"/>
  <c r="Q155" i="2"/>
  <c r="P155" i="2"/>
  <c r="U155" i="2"/>
  <c r="T155" i="2"/>
  <c r="S155" i="2"/>
  <c r="L155" i="2"/>
  <c r="K155" i="2"/>
  <c r="J155" i="2"/>
  <c r="O155" i="2"/>
  <c r="N155" i="2"/>
  <c r="M155" i="2"/>
  <c r="I155" i="2"/>
  <c r="H155" i="2"/>
  <c r="G155" i="2"/>
  <c r="F155" i="2"/>
  <c r="E155" i="2"/>
  <c r="W115" i="3"/>
  <c r="Y93" i="3"/>
  <c r="X93" i="3"/>
  <c r="W93" i="3"/>
  <c r="Y92" i="3"/>
  <c r="X92" i="3"/>
  <c r="W92" i="3"/>
  <c r="Y91" i="3"/>
  <c r="X91" i="3"/>
  <c r="W91" i="3"/>
  <c r="Y90" i="3"/>
  <c r="X90" i="3"/>
  <c r="W90" i="3"/>
  <c r="Y89" i="3"/>
  <c r="X89" i="3"/>
  <c r="W89" i="3"/>
  <c r="Y88" i="3"/>
  <c r="X88" i="3"/>
  <c r="W88" i="3"/>
  <c r="Y87" i="3"/>
  <c r="X87" i="3"/>
  <c r="W87" i="3"/>
  <c r="Y86" i="3"/>
  <c r="X86" i="3"/>
  <c r="W86" i="3"/>
  <c r="Y85" i="3"/>
  <c r="X85" i="3"/>
  <c r="W85" i="3"/>
  <c r="Y84" i="3"/>
  <c r="X84" i="3"/>
  <c r="W84" i="3"/>
  <c r="Y83" i="3"/>
  <c r="X83" i="3"/>
  <c r="W83" i="3"/>
  <c r="Y82" i="3"/>
  <c r="X82" i="3"/>
  <c r="W82" i="3"/>
  <c r="Y81" i="3"/>
  <c r="X81" i="3"/>
  <c r="W81" i="3"/>
  <c r="Y80" i="3"/>
  <c r="X80" i="3"/>
  <c r="W80" i="3"/>
  <c r="Y79" i="3"/>
  <c r="X79" i="3"/>
  <c r="W79" i="3"/>
  <c r="W117" i="3" s="1"/>
  <c r="Y78" i="3"/>
  <c r="X78" i="3"/>
  <c r="W78" i="3"/>
  <c r="Y77" i="3"/>
  <c r="X77" i="3"/>
  <c r="AK79" i="3"/>
  <c r="AJ79" i="3"/>
  <c r="AI79" i="3"/>
  <c r="AK78" i="3"/>
  <c r="AJ78" i="3"/>
  <c r="AI78" i="3"/>
  <c r="AK77" i="3"/>
  <c r="AI77" i="3"/>
  <c r="P77" i="3"/>
  <c r="Q77" i="3"/>
  <c r="P78" i="3"/>
  <c r="Q78" i="3"/>
  <c r="P79" i="3"/>
  <c r="Q79" i="3"/>
  <c r="O79" i="3"/>
  <c r="O78" i="3"/>
  <c r="O77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D110" i="3"/>
  <c r="E110" i="3"/>
  <c r="D111" i="3"/>
  <c r="E111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AC193" i="1" l="1"/>
  <c r="D159" i="2"/>
  <c r="AT206" i="2"/>
  <c r="AR162" i="2"/>
  <c r="AR159" i="2"/>
  <c r="AT208" i="2"/>
  <c r="L159" i="2"/>
  <c r="AT201" i="2"/>
  <c r="AT205" i="2"/>
  <c r="AT200" i="2"/>
  <c r="X158" i="2"/>
  <c r="AT202" i="2"/>
  <c r="AR156" i="2"/>
  <c r="W158" i="2"/>
  <c r="J160" i="2"/>
  <c r="AT204" i="2"/>
  <c r="AR160" i="2"/>
  <c r="Y118" i="3"/>
  <c r="Y115" i="3"/>
  <c r="X114" i="3"/>
  <c r="W113" i="3"/>
  <c r="Y114" i="3"/>
  <c r="X117" i="3"/>
  <c r="W119" i="3"/>
  <c r="X113" i="3"/>
  <c r="W118" i="3"/>
  <c r="X119" i="3"/>
  <c r="Y113" i="3"/>
  <c r="X118" i="3"/>
  <c r="Y119" i="3"/>
  <c r="Y117" i="3"/>
  <c r="E117" i="3"/>
  <c r="C115" i="3"/>
  <c r="W114" i="3"/>
  <c r="X115" i="3"/>
  <c r="M160" i="2"/>
  <c r="AK193" i="1"/>
  <c r="AK195" i="1" s="1"/>
  <c r="AW192" i="1"/>
  <c r="AE193" i="1"/>
  <c r="AS191" i="1"/>
  <c r="AU191" i="1"/>
  <c r="AX192" i="1"/>
  <c r="AY191" i="1"/>
  <c r="AT191" i="1"/>
  <c r="AY192" i="1"/>
  <c r="AW191" i="1"/>
  <c r="AW193" i="1" s="1"/>
  <c r="AW194" i="1" s="1"/>
  <c r="AS192" i="1"/>
  <c r="AU192" i="1"/>
  <c r="AX191" i="1"/>
  <c r="AT192" i="1"/>
  <c r="AD193" i="1"/>
  <c r="K158" i="2"/>
  <c r="N158" i="2"/>
  <c r="J158" i="2"/>
  <c r="L158" i="2"/>
  <c r="F159" i="2"/>
  <c r="E159" i="2"/>
  <c r="N159" i="2"/>
  <c r="O159" i="2"/>
  <c r="F158" i="2"/>
  <c r="M158" i="2"/>
  <c r="E158" i="2"/>
  <c r="K159" i="2"/>
  <c r="AP193" i="1"/>
  <c r="AQ193" i="1"/>
  <c r="AO193" i="1"/>
  <c r="AO195" i="1" s="1"/>
  <c r="AM193" i="1"/>
  <c r="AL193" i="1"/>
  <c r="D158" i="2"/>
  <c r="C117" i="3"/>
  <c r="C113" i="3"/>
  <c r="D117" i="3"/>
  <c r="E115" i="3"/>
  <c r="E114" i="3"/>
  <c r="E113" i="3"/>
  <c r="C119" i="3"/>
  <c r="C114" i="3"/>
  <c r="D115" i="3"/>
  <c r="D113" i="3"/>
  <c r="D119" i="3"/>
  <c r="E119" i="3"/>
  <c r="D118" i="3"/>
  <c r="C118" i="3"/>
  <c r="D114" i="3"/>
  <c r="E118" i="3"/>
  <c r="O47" i="2"/>
  <c r="O48" i="2"/>
  <c r="P47" i="2"/>
  <c r="Q47" i="2"/>
  <c r="P48" i="2"/>
  <c r="Q48" i="2"/>
  <c r="CL126" i="1"/>
  <c r="CH127" i="1"/>
  <c r="CH126" i="1"/>
  <c r="CC127" i="1"/>
  <c r="CC126" i="1"/>
  <c r="CL127" i="1"/>
  <c r="BW126" i="1"/>
  <c r="BW127" i="1"/>
  <c r="AW159" i="1"/>
  <c r="BH134" i="1"/>
  <c r="BI134" i="1"/>
  <c r="BJ134" i="1"/>
  <c r="BM134" i="1"/>
  <c r="BN134" i="1"/>
  <c r="BO134" i="1"/>
  <c r="BG135" i="1"/>
  <c r="BH135" i="1"/>
  <c r="BI135" i="1"/>
  <c r="BJ135" i="1"/>
  <c r="BL135" i="1"/>
  <c r="BM135" i="1"/>
  <c r="BN135" i="1"/>
  <c r="BO135" i="1"/>
  <c r="BG136" i="1"/>
  <c r="BH136" i="1"/>
  <c r="BI136" i="1"/>
  <c r="BJ136" i="1"/>
  <c r="BL136" i="1"/>
  <c r="BM136" i="1"/>
  <c r="BN136" i="1"/>
  <c r="BO136" i="1"/>
  <c r="BG137" i="1"/>
  <c r="BH137" i="1"/>
  <c r="BI137" i="1"/>
  <c r="BJ137" i="1"/>
  <c r="BL137" i="1"/>
  <c r="BM137" i="1"/>
  <c r="BN137" i="1"/>
  <c r="BO137" i="1"/>
  <c r="BG138" i="1"/>
  <c r="BH138" i="1"/>
  <c r="BI138" i="1"/>
  <c r="BJ138" i="1"/>
  <c r="BL138" i="1"/>
  <c r="BM138" i="1"/>
  <c r="BN138" i="1"/>
  <c r="BO138" i="1"/>
  <c r="BG139" i="1"/>
  <c r="BH139" i="1"/>
  <c r="BI139" i="1"/>
  <c r="BJ139" i="1"/>
  <c r="BL139" i="1"/>
  <c r="BM139" i="1"/>
  <c r="BN139" i="1"/>
  <c r="BO139" i="1"/>
  <c r="BG140" i="1"/>
  <c r="BH140" i="1"/>
  <c r="BI140" i="1"/>
  <c r="BJ140" i="1"/>
  <c r="BL140" i="1"/>
  <c r="BM140" i="1"/>
  <c r="BN140" i="1"/>
  <c r="BO140" i="1"/>
  <c r="BG141" i="1"/>
  <c r="BH141" i="1"/>
  <c r="BI141" i="1"/>
  <c r="BJ141" i="1"/>
  <c r="BL141" i="1"/>
  <c r="BM141" i="1"/>
  <c r="BN141" i="1"/>
  <c r="BO141" i="1"/>
  <c r="BG142" i="1"/>
  <c r="BH142" i="1"/>
  <c r="BI142" i="1"/>
  <c r="BJ142" i="1"/>
  <c r="BL142" i="1"/>
  <c r="BM142" i="1"/>
  <c r="BN142" i="1"/>
  <c r="BO142" i="1"/>
  <c r="BG143" i="1"/>
  <c r="BH143" i="1"/>
  <c r="BI143" i="1"/>
  <c r="BJ143" i="1"/>
  <c r="BL143" i="1"/>
  <c r="BM143" i="1"/>
  <c r="BN143" i="1"/>
  <c r="BO143" i="1"/>
  <c r="BG144" i="1"/>
  <c r="BH144" i="1"/>
  <c r="BI144" i="1"/>
  <c r="BJ144" i="1"/>
  <c r="BL144" i="1"/>
  <c r="BM144" i="1"/>
  <c r="BN144" i="1"/>
  <c r="BO144" i="1"/>
  <c r="BG145" i="1"/>
  <c r="BH145" i="1"/>
  <c r="BI145" i="1"/>
  <c r="BJ145" i="1"/>
  <c r="BL145" i="1"/>
  <c r="BM145" i="1"/>
  <c r="BN145" i="1"/>
  <c r="BO145" i="1"/>
  <c r="BG146" i="1"/>
  <c r="BH146" i="1"/>
  <c r="BI146" i="1"/>
  <c r="BJ146" i="1"/>
  <c r="BL146" i="1"/>
  <c r="BM146" i="1"/>
  <c r="BN146" i="1"/>
  <c r="BO146" i="1"/>
  <c r="BG147" i="1"/>
  <c r="BH147" i="1"/>
  <c r="BI147" i="1"/>
  <c r="BJ147" i="1"/>
  <c r="BL147" i="1"/>
  <c r="BM147" i="1"/>
  <c r="BN147" i="1"/>
  <c r="BO147" i="1"/>
  <c r="BG148" i="1"/>
  <c r="BH148" i="1"/>
  <c r="BI148" i="1"/>
  <c r="BJ148" i="1"/>
  <c r="BL148" i="1"/>
  <c r="BM148" i="1"/>
  <c r="BN148" i="1"/>
  <c r="BO148" i="1"/>
  <c r="BG149" i="1"/>
  <c r="BH149" i="1"/>
  <c r="BI149" i="1"/>
  <c r="BJ149" i="1"/>
  <c r="BL149" i="1"/>
  <c r="BM149" i="1"/>
  <c r="BN149" i="1"/>
  <c r="BO149" i="1"/>
  <c r="BG150" i="1"/>
  <c r="BH150" i="1"/>
  <c r="BI150" i="1"/>
  <c r="BJ150" i="1"/>
  <c r="BL150" i="1"/>
  <c r="BM150" i="1"/>
  <c r="BN150" i="1"/>
  <c r="BO150" i="1"/>
  <c r="BG151" i="1"/>
  <c r="BH151" i="1"/>
  <c r="BI151" i="1"/>
  <c r="BJ151" i="1"/>
  <c r="BL151" i="1"/>
  <c r="BM151" i="1"/>
  <c r="BN151" i="1"/>
  <c r="BO151" i="1"/>
  <c r="BG152" i="1"/>
  <c r="BH152" i="1"/>
  <c r="BI152" i="1"/>
  <c r="BJ152" i="1"/>
  <c r="BL152" i="1"/>
  <c r="BM152" i="1"/>
  <c r="BN152" i="1"/>
  <c r="BO152" i="1"/>
  <c r="BG153" i="1"/>
  <c r="BH153" i="1"/>
  <c r="BI153" i="1"/>
  <c r="BJ153" i="1"/>
  <c r="BL153" i="1"/>
  <c r="BM153" i="1"/>
  <c r="BN153" i="1"/>
  <c r="BO153" i="1"/>
  <c r="BG154" i="1"/>
  <c r="BH154" i="1"/>
  <c r="BI154" i="1"/>
  <c r="BJ154" i="1"/>
  <c r="BL154" i="1"/>
  <c r="BM154" i="1"/>
  <c r="BN154" i="1"/>
  <c r="BO154" i="1"/>
  <c r="BG155" i="1"/>
  <c r="BH155" i="1"/>
  <c r="BI155" i="1"/>
  <c r="BJ155" i="1"/>
  <c r="BL155" i="1"/>
  <c r="BM155" i="1"/>
  <c r="BN155" i="1"/>
  <c r="BO155" i="1"/>
  <c r="BG156" i="1"/>
  <c r="BH156" i="1"/>
  <c r="BI156" i="1"/>
  <c r="BJ156" i="1"/>
  <c r="BK156" i="1"/>
  <c r="BL156" i="1"/>
  <c r="BM156" i="1"/>
  <c r="BN156" i="1"/>
  <c r="BO156" i="1"/>
  <c r="BP156" i="1"/>
  <c r="BG157" i="1"/>
  <c r="BH157" i="1"/>
  <c r="BI157" i="1"/>
  <c r="BJ157" i="1"/>
  <c r="BK157" i="1"/>
  <c r="BL157" i="1"/>
  <c r="BM157" i="1"/>
  <c r="BN157" i="1"/>
  <c r="BO157" i="1"/>
  <c r="BP157" i="1"/>
  <c r="AW160" i="1"/>
  <c r="BE160" i="1"/>
  <c r="BD160" i="1"/>
  <c r="BC160" i="1"/>
  <c r="BB160" i="1"/>
  <c r="AZ160" i="1"/>
  <c r="AZ161" i="1" s="1"/>
  <c r="AY160" i="1"/>
  <c r="AX160" i="1"/>
  <c r="BE159" i="1"/>
  <c r="BD159" i="1"/>
  <c r="BC159" i="1"/>
  <c r="BB159" i="1"/>
  <c r="AZ159" i="1"/>
  <c r="AY159" i="1"/>
  <c r="AX159" i="1"/>
  <c r="I48" i="2"/>
  <c r="I49" i="2" s="1"/>
  <c r="AD159" i="1"/>
  <c r="AE159" i="1"/>
  <c r="AF159" i="1"/>
  <c r="AD160" i="1"/>
  <c r="AE160" i="1"/>
  <c r="AF160" i="1"/>
  <c r="AC159" i="1"/>
  <c r="AC160" i="1"/>
  <c r="AW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C128" i="1"/>
  <c r="AC127" i="1"/>
  <c r="AV95" i="1"/>
  <c r="AW95" i="1"/>
  <c r="AV96" i="1"/>
  <c r="AW96" i="1"/>
  <c r="AT95" i="1"/>
  <c r="AU95" i="1"/>
  <c r="AT96" i="1"/>
  <c r="AU96" i="1"/>
  <c r="C48" i="2"/>
  <c r="C50" i="2" s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S72" i="1"/>
  <c r="AP72" i="1"/>
  <c r="AQ72" i="1"/>
  <c r="AR72" i="1"/>
  <c r="AO72" i="1"/>
  <c r="AI72" i="1"/>
  <c r="AJ72" i="1"/>
  <c r="AK72" i="1"/>
  <c r="AL72" i="1"/>
  <c r="AM72" i="1"/>
  <c r="AN72" i="1"/>
  <c r="AD72" i="1"/>
  <c r="AE72" i="1"/>
  <c r="AF72" i="1"/>
  <c r="AG72" i="1"/>
  <c r="AC72" i="1"/>
  <c r="AH72" i="1"/>
  <c r="E131" i="2"/>
  <c r="F131" i="2"/>
  <c r="G131" i="2"/>
  <c r="H131" i="2"/>
  <c r="I131" i="2"/>
  <c r="M131" i="2"/>
  <c r="N131" i="2"/>
  <c r="O131" i="2"/>
  <c r="J131" i="2"/>
  <c r="K131" i="2"/>
  <c r="L131" i="2"/>
  <c r="S131" i="2"/>
  <c r="T131" i="2"/>
  <c r="U131" i="2"/>
  <c r="P131" i="2"/>
  <c r="Q131" i="2"/>
  <c r="R131" i="2"/>
  <c r="D131" i="2"/>
  <c r="F58" i="2"/>
  <c r="I59" i="2"/>
  <c r="J59" i="2"/>
  <c r="K59" i="2"/>
  <c r="J58" i="2"/>
  <c r="K58" i="2"/>
  <c r="F59" i="2"/>
  <c r="G59" i="2"/>
  <c r="H59" i="2"/>
  <c r="G58" i="2"/>
  <c r="H58" i="2"/>
  <c r="I58" i="2"/>
  <c r="D47" i="2"/>
  <c r="E47" i="2"/>
  <c r="J47" i="2"/>
  <c r="K47" i="2"/>
  <c r="L47" i="2"/>
  <c r="M47" i="2"/>
  <c r="N47" i="2"/>
  <c r="N48" i="2"/>
  <c r="M48" i="2"/>
  <c r="L48" i="2"/>
  <c r="K48" i="2"/>
  <c r="J48" i="2"/>
  <c r="E48" i="2"/>
  <c r="N23" i="2"/>
  <c r="M23" i="2"/>
  <c r="L23" i="2"/>
  <c r="N22" i="2"/>
  <c r="M22" i="2"/>
  <c r="L22" i="2"/>
  <c r="K23" i="2"/>
  <c r="J23" i="2"/>
  <c r="I23" i="2"/>
  <c r="K22" i="2"/>
  <c r="J22" i="2"/>
  <c r="I22" i="2"/>
  <c r="D22" i="2"/>
  <c r="E22" i="2"/>
  <c r="D23" i="2"/>
  <c r="E23" i="2"/>
  <c r="C23" i="2"/>
  <c r="C22" i="2"/>
  <c r="AR31" i="2"/>
  <c r="AS31" i="2"/>
  <c r="AS30" i="2"/>
  <c r="AQ30" i="2"/>
  <c r="AN30" i="2"/>
  <c r="AQ31" i="2"/>
  <c r="AP31" i="2"/>
  <c r="AO31" i="2"/>
  <c r="AN31" i="2"/>
  <c r="AR30" i="2"/>
  <c r="AP30" i="2"/>
  <c r="AO30" i="2"/>
  <c r="AM26" i="2"/>
  <c r="AG26" i="2"/>
  <c r="AH26" i="2"/>
  <c r="AI26" i="2"/>
  <c r="AJ26" i="2"/>
  <c r="AK26" i="2"/>
  <c r="AL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AF26" i="2"/>
  <c r="AG23" i="2"/>
  <c r="AG27" i="2" s="1"/>
  <c r="AH23" i="2"/>
  <c r="AI23" i="2"/>
  <c r="AJ23" i="2"/>
  <c r="AJ27" i="2" s="1"/>
  <c r="AK23" i="2"/>
  <c r="AL23" i="2"/>
  <c r="AM23" i="2"/>
  <c r="AN23" i="2"/>
  <c r="AO23" i="2"/>
  <c r="AO27" i="2" s="1"/>
  <c r="AP23" i="2"/>
  <c r="AQ23" i="2"/>
  <c r="AR23" i="2"/>
  <c r="AR27" i="2" s="1"/>
  <c r="AS23" i="2"/>
  <c r="AT23" i="2"/>
  <c r="AU23" i="2"/>
  <c r="AV23" i="2"/>
  <c r="AW23" i="2"/>
  <c r="AW27" i="2" s="1"/>
  <c r="AX23" i="2"/>
  <c r="AY23" i="2"/>
  <c r="AZ23" i="2"/>
  <c r="AZ27" i="2" s="1"/>
  <c r="AF23" i="2"/>
  <c r="AF27" i="2" s="1"/>
  <c r="AG22" i="2"/>
  <c r="AG30" i="2" s="1"/>
  <c r="AH22" i="2"/>
  <c r="AH30" i="2" s="1"/>
  <c r="AI22" i="2"/>
  <c r="AI30" i="2" s="1"/>
  <c r="AJ22" i="2"/>
  <c r="AJ30" i="2" s="1"/>
  <c r="AK22" i="2"/>
  <c r="AK30" i="2" s="1"/>
  <c r="AL22" i="2"/>
  <c r="AL30" i="2" s="1"/>
  <c r="AM22" i="2"/>
  <c r="AM30" i="2" s="1"/>
  <c r="AN22" i="2"/>
  <c r="AO22" i="2"/>
  <c r="AP22" i="2"/>
  <c r="AQ22" i="2"/>
  <c r="AR22" i="2"/>
  <c r="AS22" i="2"/>
  <c r="AT22" i="2"/>
  <c r="AT30" i="2" s="1"/>
  <c r="AU22" i="2"/>
  <c r="AU30" i="2" s="1"/>
  <c r="AV22" i="2"/>
  <c r="AV30" i="2" s="1"/>
  <c r="AW22" i="2"/>
  <c r="AW30" i="2" s="1"/>
  <c r="AX22" i="2"/>
  <c r="AX30" i="2" s="1"/>
  <c r="AY22" i="2"/>
  <c r="AY30" i="2" s="1"/>
  <c r="AZ22" i="2"/>
  <c r="AZ30" i="2" s="1"/>
  <c r="AF22" i="2"/>
  <c r="AF30" i="2" s="1"/>
  <c r="AT193" i="1" l="1"/>
  <c r="AE194" i="1"/>
  <c r="AC194" i="1"/>
  <c r="L160" i="2"/>
  <c r="K160" i="2"/>
  <c r="O160" i="2"/>
  <c r="AU193" i="1"/>
  <c r="AU194" i="1" s="1"/>
  <c r="AS193" i="1"/>
  <c r="AS194" i="1" s="1"/>
  <c r="AY193" i="1"/>
  <c r="AY194" i="1" s="1"/>
  <c r="AC129" i="1"/>
  <c r="AM195" i="1"/>
  <c r="BG159" i="1"/>
  <c r="AD161" i="1"/>
  <c r="AL129" i="1"/>
  <c r="AD130" i="1"/>
  <c r="AX193" i="1"/>
  <c r="AX194" i="1" s="1"/>
  <c r="AW161" i="1"/>
  <c r="AO130" i="1"/>
  <c r="AG130" i="1"/>
  <c r="BO160" i="1"/>
  <c r="BO159" i="1"/>
  <c r="BN160" i="1"/>
  <c r="BN159" i="1"/>
  <c r="BM160" i="1"/>
  <c r="BM159" i="1"/>
  <c r="BJ159" i="1"/>
  <c r="AP195" i="1"/>
  <c r="AL195" i="1"/>
  <c r="BJ160" i="1"/>
  <c r="BI159" i="1"/>
  <c r="BI160" i="1"/>
  <c r="AQ195" i="1"/>
  <c r="AE161" i="1"/>
  <c r="BG160" i="1"/>
  <c r="N160" i="2"/>
  <c r="AT194" i="1"/>
  <c r="AC161" i="1"/>
  <c r="AD129" i="1"/>
  <c r="AT130" i="1"/>
  <c r="AL130" i="1"/>
  <c r="AY161" i="1"/>
  <c r="BC161" i="1"/>
  <c r="L50" i="2"/>
  <c r="L51" i="2" s="1"/>
  <c r="M25" i="2"/>
  <c r="BB161" i="1"/>
  <c r="BB162" i="1" s="1"/>
  <c r="BH160" i="1"/>
  <c r="BH159" i="1"/>
  <c r="BL159" i="1"/>
  <c r="AE162" i="1"/>
  <c r="BD161" i="1"/>
  <c r="BL160" i="1"/>
  <c r="AF162" i="1"/>
  <c r="AD162" i="1"/>
  <c r="BE161" i="1"/>
  <c r="AX161" i="1"/>
  <c r="I50" i="2"/>
  <c r="I51" i="2" s="1"/>
  <c r="AQ129" i="1"/>
  <c r="AR130" i="1"/>
  <c r="AJ129" i="1"/>
  <c r="AM129" i="1"/>
  <c r="AE129" i="1"/>
  <c r="AN130" i="1"/>
  <c r="AQ130" i="1"/>
  <c r="AT129" i="1"/>
  <c r="AU129" i="1"/>
  <c r="AF161" i="1"/>
  <c r="AS129" i="1"/>
  <c r="AK129" i="1"/>
  <c r="AW130" i="1"/>
  <c r="AC162" i="1"/>
  <c r="AV130" i="1"/>
  <c r="AF130" i="1"/>
  <c r="AI130" i="1"/>
  <c r="AJ130" i="1"/>
  <c r="AN129" i="1"/>
  <c r="AR129" i="1"/>
  <c r="AP129" i="1"/>
  <c r="AH130" i="1"/>
  <c r="AF129" i="1"/>
  <c r="AV129" i="1"/>
  <c r="AH95" i="1"/>
  <c r="AL95" i="1"/>
  <c r="AS95" i="1"/>
  <c r="AI129" i="1"/>
  <c r="AH129" i="1"/>
  <c r="AU130" i="1"/>
  <c r="AV97" i="1"/>
  <c r="AM130" i="1"/>
  <c r="AE130" i="1"/>
  <c r="AP130" i="1"/>
  <c r="AC130" i="1"/>
  <c r="AG129" i="1"/>
  <c r="AO129" i="1"/>
  <c r="AW129" i="1"/>
  <c r="AK130" i="1"/>
  <c r="AS130" i="1"/>
  <c r="AW97" i="1"/>
  <c r="AD96" i="1"/>
  <c r="AG95" i="1"/>
  <c r="AJ95" i="1"/>
  <c r="AQ96" i="1"/>
  <c r="AI96" i="1"/>
  <c r="AS96" i="1"/>
  <c r="AK96" i="1"/>
  <c r="AC96" i="1"/>
  <c r="AI95" i="1"/>
  <c r="AE96" i="1"/>
  <c r="AL96" i="1"/>
  <c r="AF95" i="1"/>
  <c r="AP96" i="1"/>
  <c r="AH96" i="1"/>
  <c r="AR96" i="1"/>
  <c r="AJ96" i="1"/>
  <c r="AP95" i="1"/>
  <c r="AE95" i="1"/>
  <c r="AE98" i="1" s="1"/>
  <c r="AO95" i="1"/>
  <c r="AK95" i="1"/>
  <c r="AD95" i="1"/>
  <c r="AR95" i="1"/>
  <c r="AM96" i="1"/>
  <c r="AC95" i="1"/>
  <c r="AC98" i="1" s="1"/>
  <c r="AN95" i="1"/>
  <c r="AQ95" i="1"/>
  <c r="AO96" i="1"/>
  <c r="AG96" i="1"/>
  <c r="AM95" i="1"/>
  <c r="AN96" i="1"/>
  <c r="AF96" i="1"/>
  <c r="AU97" i="1"/>
  <c r="AT97" i="1"/>
  <c r="AU98" i="1"/>
  <c r="AW98" i="1"/>
  <c r="AV98" i="1"/>
  <c r="AT98" i="1"/>
  <c r="AN33" i="2"/>
  <c r="AT24" i="2"/>
  <c r="AT32" i="2" s="1"/>
  <c r="AY24" i="2"/>
  <c r="AY32" i="2" s="1"/>
  <c r="AQ24" i="2"/>
  <c r="AS32" i="2"/>
  <c r="L25" i="2"/>
  <c r="C25" i="2"/>
  <c r="AQ32" i="2"/>
  <c r="J25" i="2"/>
  <c r="AL24" i="2"/>
  <c r="AL32" i="2" s="1"/>
  <c r="J50" i="2"/>
  <c r="AS25" i="2"/>
  <c r="D48" i="2"/>
  <c r="D24" i="2"/>
  <c r="K50" i="2"/>
  <c r="E24" i="2"/>
  <c r="M49" i="2"/>
  <c r="N50" i="2"/>
  <c r="AR32" i="2"/>
  <c r="C49" i="2"/>
  <c r="AO33" i="2"/>
  <c r="C24" i="2"/>
  <c r="E50" i="2"/>
  <c r="N49" i="2"/>
  <c r="I25" i="2"/>
  <c r="M50" i="2"/>
  <c r="E49" i="2"/>
  <c r="J49" i="2"/>
  <c r="K49" i="2"/>
  <c r="L49" i="2"/>
  <c r="AP32" i="2"/>
  <c r="AO32" i="2"/>
  <c r="E25" i="2"/>
  <c r="N25" i="2"/>
  <c r="K25" i="2"/>
  <c r="L24" i="2"/>
  <c r="M24" i="2"/>
  <c r="N24" i="2"/>
  <c r="I24" i="2"/>
  <c r="J24" i="2"/>
  <c r="K24" i="2"/>
  <c r="D25" i="2"/>
  <c r="AN32" i="2"/>
  <c r="AR33" i="2"/>
  <c r="AQ33" i="2"/>
  <c r="AP33" i="2"/>
  <c r="AS33" i="2"/>
  <c r="AZ28" i="2"/>
  <c r="AR28" i="2"/>
  <c r="AM24" i="2"/>
  <c r="AM32" i="2" s="1"/>
  <c r="AU24" i="2"/>
  <c r="AU32" i="2" s="1"/>
  <c r="AF32" i="2"/>
  <c r="AN24" i="2"/>
  <c r="AV24" i="2"/>
  <c r="AV32" i="2" s="1"/>
  <c r="AL25" i="2"/>
  <c r="AT25" i="2"/>
  <c r="AH25" i="2"/>
  <c r="AP25" i="2"/>
  <c r="AX25" i="2"/>
  <c r="AJ28" i="2"/>
  <c r="AI25" i="2"/>
  <c r="AQ25" i="2"/>
  <c r="AY25" i="2"/>
  <c r="AJ24" i="2"/>
  <c r="AJ32" i="2" s="1"/>
  <c r="AR24" i="2"/>
  <c r="AZ24" i="2"/>
  <c r="AZ32" i="2" s="1"/>
  <c r="AI32" i="2"/>
  <c r="AK24" i="2"/>
  <c r="AK32" i="2" s="1"/>
  <c r="AS24" i="2"/>
  <c r="AI24" i="2"/>
  <c r="AG28" i="2"/>
  <c r="AG29" i="2"/>
  <c r="AO28" i="2"/>
  <c r="AO29" i="2"/>
  <c r="AW28" i="2"/>
  <c r="AW29" i="2"/>
  <c r="AG24" i="2"/>
  <c r="AO24" i="2"/>
  <c r="AW24" i="2"/>
  <c r="AW32" i="2" s="1"/>
  <c r="AJ25" i="2"/>
  <c r="AR25" i="2"/>
  <c r="AZ25" i="2"/>
  <c r="AH27" i="2"/>
  <c r="AP27" i="2"/>
  <c r="AX27" i="2"/>
  <c r="AG32" i="2"/>
  <c r="AH24" i="2"/>
  <c r="AP24" i="2"/>
  <c r="AX24" i="2"/>
  <c r="AX32" i="2" s="1"/>
  <c r="AK25" i="2"/>
  <c r="AI27" i="2"/>
  <c r="AQ27" i="2"/>
  <c r="AY27" i="2"/>
  <c r="AH32" i="2"/>
  <c r="AM25" i="2"/>
  <c r="AU25" i="2"/>
  <c r="AK27" i="2"/>
  <c r="AS27" i="2"/>
  <c r="AF25" i="2"/>
  <c r="AN25" i="2"/>
  <c r="AV25" i="2"/>
  <c r="AL27" i="2"/>
  <c r="AT27" i="2"/>
  <c r="AJ29" i="2"/>
  <c r="AR29" i="2"/>
  <c r="AZ29" i="2"/>
  <c r="AG25" i="2"/>
  <c r="AO25" i="2"/>
  <c r="AW25" i="2"/>
  <c r="AM27" i="2"/>
  <c r="AU27" i="2"/>
  <c r="AN27" i="2"/>
  <c r="AV27" i="2"/>
  <c r="AF24" i="2"/>
  <c r="BC162" i="1" l="1"/>
  <c r="AX162" i="1"/>
  <c r="BG161" i="1"/>
  <c r="BG162" i="1" s="1"/>
  <c r="BJ161" i="1"/>
  <c r="BJ162" i="1" s="1"/>
  <c r="BE162" i="1"/>
  <c r="BI161" i="1"/>
  <c r="BH161" i="1"/>
  <c r="BH162" i="1" s="1"/>
  <c r="BM161" i="1"/>
  <c r="BM162" i="1" s="1"/>
  <c r="AW162" i="1"/>
  <c r="BN161" i="1"/>
  <c r="BN162" i="1" s="1"/>
  <c r="BL161" i="1"/>
  <c r="BL162" i="1" s="1"/>
  <c r="AZ162" i="1"/>
  <c r="BD162" i="1"/>
  <c r="BO161" i="1"/>
  <c r="BO162" i="1" s="1"/>
  <c r="AY162" i="1"/>
  <c r="BI162" i="1"/>
  <c r="AN34" i="2"/>
  <c r="L26" i="2"/>
  <c r="M26" i="2"/>
  <c r="AF97" i="1"/>
  <c r="AM97" i="1"/>
  <c r="AK97" i="1"/>
  <c r="AN97" i="1"/>
  <c r="AH97" i="1"/>
  <c r="AS97" i="1"/>
  <c r="AD98" i="1"/>
  <c r="AL98" i="1"/>
  <c r="AR97" i="1"/>
  <c r="AG97" i="1"/>
  <c r="AO98" i="1"/>
  <c r="AP98" i="1"/>
  <c r="AC97" i="1"/>
  <c r="AQ98" i="1"/>
  <c r="AP97" i="1"/>
  <c r="AQ97" i="1"/>
  <c r="AO97" i="1"/>
  <c r="AI97" i="1"/>
  <c r="AG98" i="1"/>
  <c r="AN98" i="1"/>
  <c r="AL97" i="1"/>
  <c r="AR98" i="1"/>
  <c r="AK98" i="1"/>
  <c r="AF98" i="1"/>
  <c r="AI98" i="1"/>
  <c r="AJ98" i="1"/>
  <c r="AS98" i="1"/>
  <c r="AJ97" i="1"/>
  <c r="AH98" i="1"/>
  <c r="AE97" i="1"/>
  <c r="AM98" i="1"/>
  <c r="AD97" i="1"/>
  <c r="I26" i="2"/>
  <c r="D49" i="2"/>
  <c r="AP34" i="2"/>
  <c r="AS34" i="2"/>
  <c r="D50" i="2"/>
  <c r="M51" i="2" s="1"/>
  <c r="K26" i="2"/>
  <c r="N51" i="2"/>
  <c r="K51" i="2"/>
  <c r="N26" i="2"/>
  <c r="J26" i="2"/>
  <c r="AO34" i="2"/>
  <c r="AR34" i="2"/>
  <c r="AQ34" i="2"/>
  <c r="AM29" i="2"/>
  <c r="AM28" i="2"/>
  <c r="AL29" i="2"/>
  <c r="AL28" i="2"/>
  <c r="AU29" i="2"/>
  <c r="AU28" i="2"/>
  <c r="AV28" i="2"/>
  <c r="AV29" i="2"/>
  <c r="AY28" i="2"/>
  <c r="AY29" i="2"/>
  <c r="AP28" i="2"/>
  <c r="AP29" i="2"/>
  <c r="AH28" i="2"/>
  <c r="AH29" i="2"/>
  <c r="AN28" i="2"/>
  <c r="AN29" i="2"/>
  <c r="AS29" i="2"/>
  <c r="AS28" i="2"/>
  <c r="AQ28" i="2"/>
  <c r="AQ29" i="2"/>
  <c r="AT29" i="2"/>
  <c r="AT28" i="2"/>
  <c r="AF28" i="2"/>
  <c r="AF29" i="2"/>
  <c r="AK29" i="2"/>
  <c r="AK28" i="2"/>
  <c r="AI28" i="2"/>
  <c r="AI29" i="2"/>
  <c r="AX28" i="2"/>
  <c r="AX29" i="2"/>
  <c r="J51" i="2" l="1"/>
  <c r="AR95" i="2" l="1"/>
  <c r="AQ95" i="2"/>
  <c r="AP95" i="2"/>
  <c r="AO95" i="2"/>
  <c r="AN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Z87" i="2"/>
  <c r="AY87" i="2"/>
  <c r="AX87" i="2"/>
  <c r="AW87" i="2"/>
  <c r="AW91" i="2" s="1"/>
  <c r="AV87" i="2"/>
  <c r="AU87" i="2"/>
  <c r="AT87" i="2"/>
  <c r="AS87" i="2"/>
  <c r="AR87" i="2"/>
  <c r="AQ87" i="2"/>
  <c r="AP87" i="2"/>
  <c r="AP91" i="2" s="1"/>
  <c r="AO87" i="2"/>
  <c r="AO91" i="2" s="1"/>
  <c r="AN87" i="2"/>
  <c r="AM87" i="2"/>
  <c r="AL87" i="2"/>
  <c r="AK87" i="2"/>
  <c r="AJ87" i="2"/>
  <c r="AI87" i="2"/>
  <c r="AH87" i="2"/>
  <c r="AH91" i="2" s="1"/>
  <c r="AG87" i="2"/>
  <c r="AG91" i="2" s="1"/>
  <c r="AF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K56" i="2"/>
  <c r="AK57" i="2"/>
  <c r="AK61" i="2" s="1"/>
  <c r="AM64" i="2"/>
  <c r="AL64" i="2"/>
  <c r="AK64" i="2"/>
  <c r="AJ64" i="2"/>
  <c r="AI64" i="2"/>
  <c r="AH64" i="2"/>
  <c r="AG64" i="2"/>
  <c r="AF64" i="2"/>
  <c r="AT64" i="2"/>
  <c r="AU64" i="2"/>
  <c r="AV64" i="2"/>
  <c r="AW64" i="2"/>
  <c r="AX64" i="2"/>
  <c r="AY64" i="2"/>
  <c r="AZ64" i="2"/>
  <c r="AS64" i="2"/>
  <c r="AR64" i="2"/>
  <c r="AQ64" i="2"/>
  <c r="AP64" i="2"/>
  <c r="AO64" i="2"/>
  <c r="AN64" i="2"/>
  <c r="AN65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AF60" i="2"/>
  <c r="AF56" i="2"/>
  <c r="AG56" i="2"/>
  <c r="AH56" i="2"/>
  <c r="AI56" i="2"/>
  <c r="AJ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AG57" i="2"/>
  <c r="AG61" i="2" s="1"/>
  <c r="AH57" i="2"/>
  <c r="AH61" i="2" s="1"/>
  <c r="AI57" i="2"/>
  <c r="AJ57" i="2"/>
  <c r="AJ61" i="2" s="1"/>
  <c r="AL57" i="2"/>
  <c r="AL61" i="2" s="1"/>
  <c r="AM57" i="2"/>
  <c r="AN57" i="2"/>
  <c r="AN61" i="2" s="1"/>
  <c r="AO57" i="2"/>
  <c r="AO61" i="2" s="1"/>
  <c r="AP57" i="2"/>
  <c r="AQ57" i="2"/>
  <c r="AR57" i="2"/>
  <c r="AS57" i="2"/>
  <c r="AS61" i="2" s="1"/>
  <c r="AT57" i="2"/>
  <c r="AU57" i="2"/>
  <c r="AU61" i="2" s="1"/>
  <c r="AU63" i="2" s="1"/>
  <c r="AV57" i="2"/>
  <c r="AV61" i="2" s="1"/>
  <c r="AW57" i="2"/>
  <c r="AW61" i="2" s="1"/>
  <c r="AX57" i="2"/>
  <c r="AX61" i="2" s="1"/>
  <c r="AY57" i="2"/>
  <c r="AZ57" i="2"/>
  <c r="AF57" i="2"/>
  <c r="AR65" i="2"/>
  <c r="AQ65" i="2"/>
  <c r="AP65" i="2"/>
  <c r="AO65" i="2"/>
  <c r="AJ89" i="2" l="1"/>
  <c r="AQ97" i="2"/>
  <c r="AN66" i="2"/>
  <c r="AQ58" i="2"/>
  <c r="AP59" i="2"/>
  <c r="AY59" i="2"/>
  <c r="AM88" i="2"/>
  <c r="AM96" i="2" s="1"/>
  <c r="AU88" i="2"/>
  <c r="AU96" i="2" s="1"/>
  <c r="AF96" i="2"/>
  <c r="AN88" i="2"/>
  <c r="AV88" i="2"/>
  <c r="AV96" i="2" s="1"/>
  <c r="AF66" i="2"/>
  <c r="AP92" i="2"/>
  <c r="AN96" i="2"/>
  <c r="AG96" i="2"/>
  <c r="AO88" i="2"/>
  <c r="AR89" i="2"/>
  <c r="AZ89" i="2"/>
  <c r="AS88" i="2"/>
  <c r="AS96" i="2" s="1"/>
  <c r="AK88" i="2"/>
  <c r="AK96" i="2" s="1"/>
  <c r="AG88" i="2"/>
  <c r="AL88" i="2"/>
  <c r="AL96" i="2" s="1"/>
  <c r="AT88" i="2"/>
  <c r="AT96" i="2" s="1"/>
  <c r="AW88" i="2"/>
  <c r="AW96" i="2" s="1"/>
  <c r="AO96" i="2"/>
  <c r="AO97" i="2"/>
  <c r="AH92" i="2"/>
  <c r="AH89" i="2"/>
  <c r="AP89" i="2"/>
  <c r="AX89" i="2"/>
  <c r="AX91" i="2"/>
  <c r="AX92" i="2" s="1"/>
  <c r="AP97" i="2"/>
  <c r="AI89" i="2"/>
  <c r="AQ89" i="2"/>
  <c r="AQ98" i="2" s="1"/>
  <c r="AY89" i="2"/>
  <c r="AQ96" i="2"/>
  <c r="AJ88" i="2"/>
  <c r="AJ96" i="2" s="1"/>
  <c r="AR88" i="2"/>
  <c r="AZ88" i="2"/>
  <c r="AZ96" i="2" s="1"/>
  <c r="AR96" i="2"/>
  <c r="AG92" i="2"/>
  <c r="AG93" i="2"/>
  <c r="AO92" i="2"/>
  <c r="AO93" i="2"/>
  <c r="AW92" i="2"/>
  <c r="AW93" i="2"/>
  <c r="AH88" i="2"/>
  <c r="AP88" i="2"/>
  <c r="AX88" i="2"/>
  <c r="AX96" i="2" s="1"/>
  <c r="AK89" i="2"/>
  <c r="AS89" i="2"/>
  <c r="AS97" i="2" s="1"/>
  <c r="AI91" i="2"/>
  <c r="AQ91" i="2"/>
  <c r="AY91" i="2"/>
  <c r="AH96" i="2"/>
  <c r="AP96" i="2"/>
  <c r="AR97" i="2"/>
  <c r="AI88" i="2"/>
  <c r="AQ88" i="2"/>
  <c r="AY88" i="2"/>
  <c r="AY96" i="2" s="1"/>
  <c r="AL89" i="2"/>
  <c r="AT89" i="2"/>
  <c r="AJ91" i="2"/>
  <c r="AR91" i="2"/>
  <c r="AZ91" i="2"/>
  <c r="AH93" i="2"/>
  <c r="AP93" i="2"/>
  <c r="AI96" i="2"/>
  <c r="AM89" i="2"/>
  <c r="AM97" i="2" s="1"/>
  <c r="AU89" i="2"/>
  <c r="AK91" i="2"/>
  <c r="AS91" i="2"/>
  <c r="AF89" i="2"/>
  <c r="AN89" i="2"/>
  <c r="AV89" i="2"/>
  <c r="AL91" i="2"/>
  <c r="AT91" i="2"/>
  <c r="AG89" i="2"/>
  <c r="AO89" i="2"/>
  <c r="AW89" i="2"/>
  <c r="AM91" i="2"/>
  <c r="AU91" i="2"/>
  <c r="AN97" i="2"/>
  <c r="AF91" i="2"/>
  <c r="AN91" i="2"/>
  <c r="AV91" i="2"/>
  <c r="AF88" i="2"/>
  <c r="AO59" i="2"/>
  <c r="AW58" i="2"/>
  <c r="AW66" i="2" s="1"/>
  <c r="AO58" i="2"/>
  <c r="AW59" i="2"/>
  <c r="AZ58" i="2"/>
  <c r="AZ66" i="2" s="1"/>
  <c r="AR58" i="2"/>
  <c r="AI59" i="2"/>
  <c r="AL58" i="2"/>
  <c r="AL66" i="2" s="1"/>
  <c r="AK58" i="2"/>
  <c r="AK66" i="2" s="1"/>
  <c r="AR66" i="2"/>
  <c r="AM59" i="2"/>
  <c r="AM67" i="2" s="1"/>
  <c r="AQ67" i="2"/>
  <c r="AH59" i="2"/>
  <c r="AO67" i="2"/>
  <c r="AP67" i="2"/>
  <c r="AH58" i="2"/>
  <c r="AM61" i="2"/>
  <c r="AM63" i="2" s="1"/>
  <c r="AQ66" i="2"/>
  <c r="AT58" i="2"/>
  <c r="AT66" i="2" s="1"/>
  <c r="AV59" i="2"/>
  <c r="AI66" i="2"/>
  <c r="AU59" i="2"/>
  <c r="AG62" i="2"/>
  <c r="AG63" i="2"/>
  <c r="AX62" i="2"/>
  <c r="AX63" i="2"/>
  <c r="AO62" i="2"/>
  <c r="AO63" i="2"/>
  <c r="AL63" i="2"/>
  <c r="AL62" i="2"/>
  <c r="AH63" i="2"/>
  <c r="AH62" i="2"/>
  <c r="AW62" i="2"/>
  <c r="AW63" i="2"/>
  <c r="AV62" i="2"/>
  <c r="AV63" i="2"/>
  <c r="AN62" i="2"/>
  <c r="AN63" i="2"/>
  <c r="AS63" i="2"/>
  <c r="AS62" i="2"/>
  <c r="AJ63" i="2"/>
  <c r="AJ62" i="2"/>
  <c r="AG58" i="2"/>
  <c r="AT61" i="2"/>
  <c r="AH66" i="2"/>
  <c r="AN67" i="2"/>
  <c r="AP66" i="2"/>
  <c r="AG59" i="2"/>
  <c r="AS58" i="2"/>
  <c r="AS66" i="2" s="1"/>
  <c r="AF61" i="2"/>
  <c r="AG66" i="2"/>
  <c r="AR67" i="2"/>
  <c r="AO66" i="2"/>
  <c r="AY58" i="2"/>
  <c r="AY66" i="2" s="1"/>
  <c r="AZ61" i="2"/>
  <c r="AR61" i="2"/>
  <c r="AI61" i="2"/>
  <c r="AX58" i="2"/>
  <c r="AX66" i="2" s="1"/>
  <c r="AY61" i="2"/>
  <c r="AQ61" i="2"/>
  <c r="AU62" i="2"/>
  <c r="AX59" i="2"/>
  <c r="AJ58" i="2"/>
  <c r="AJ66" i="2" s="1"/>
  <c r="AN59" i="2"/>
  <c r="AP61" i="2"/>
  <c r="AP58" i="2"/>
  <c r="AK63" i="2"/>
  <c r="AK62" i="2"/>
  <c r="AR59" i="2"/>
  <c r="AI58" i="2"/>
  <c r="AQ59" i="2"/>
  <c r="AZ59" i="2"/>
  <c r="AJ59" i="2"/>
  <c r="AF59" i="2"/>
  <c r="AM58" i="2"/>
  <c r="AM66" i="2" s="1"/>
  <c r="AU58" i="2"/>
  <c r="AU66" i="2" s="1"/>
  <c r="AL59" i="2"/>
  <c r="AT59" i="2"/>
  <c r="AK59" i="2"/>
  <c r="AS59" i="2"/>
  <c r="AS67" i="2" s="1"/>
  <c r="AV58" i="2"/>
  <c r="AV66" i="2" s="1"/>
  <c r="AN58" i="2"/>
  <c r="AF58" i="2"/>
  <c r="AP68" i="2" l="1"/>
  <c r="AP98" i="2"/>
  <c r="AO98" i="2"/>
  <c r="AR98" i="2"/>
  <c r="AX93" i="2"/>
  <c r="AO68" i="2"/>
  <c r="AQ68" i="2"/>
  <c r="AN98" i="2"/>
  <c r="AN92" i="2"/>
  <c r="AN93" i="2"/>
  <c r="AT93" i="2"/>
  <c r="AT92" i="2"/>
  <c r="AY92" i="2"/>
  <c r="AY93" i="2"/>
  <c r="AF92" i="2"/>
  <c r="AF93" i="2"/>
  <c r="AL93" i="2"/>
  <c r="AL92" i="2"/>
  <c r="AQ92" i="2"/>
  <c r="AQ93" i="2"/>
  <c r="AU93" i="2"/>
  <c r="AU92" i="2"/>
  <c r="AI92" i="2"/>
  <c r="AI93" i="2"/>
  <c r="AM93" i="2"/>
  <c r="AM92" i="2"/>
  <c r="AS92" i="2"/>
  <c r="AS93" i="2"/>
  <c r="AZ92" i="2"/>
  <c r="AZ93" i="2"/>
  <c r="AK92" i="2"/>
  <c r="AK93" i="2"/>
  <c r="AR92" i="2"/>
  <c r="AR93" i="2"/>
  <c r="AV92" i="2"/>
  <c r="AV93" i="2"/>
  <c r="AJ92" i="2"/>
  <c r="AJ93" i="2"/>
  <c r="AN68" i="2"/>
  <c r="AR68" i="2"/>
  <c r="AM62" i="2"/>
  <c r="AQ63" i="2"/>
  <c r="AQ62" i="2"/>
  <c r="AT63" i="2"/>
  <c r="AT62" i="2"/>
  <c r="AY63" i="2"/>
  <c r="AY62" i="2"/>
  <c r="AP62" i="2"/>
  <c r="AP63" i="2"/>
  <c r="AI63" i="2"/>
  <c r="AI62" i="2"/>
  <c r="AF62" i="2"/>
  <c r="AF63" i="2"/>
  <c r="AR63" i="2"/>
  <c r="AR62" i="2"/>
  <c r="AZ63" i="2"/>
  <c r="AZ62" i="2"/>
  <c r="BG148" i="2" l="1"/>
  <c r="BJ148" i="2"/>
  <c r="AF148" i="2"/>
  <c r="AF134" i="2"/>
  <c r="AG134" i="2"/>
  <c r="AH134" i="2"/>
  <c r="AI134" i="2"/>
  <c r="AJ134" i="2"/>
  <c r="AK134" i="2"/>
  <c r="AL134" i="2"/>
  <c r="AM134" i="2"/>
  <c r="AN134" i="2"/>
  <c r="AO134" i="2"/>
  <c r="AP134" i="2"/>
  <c r="AQ134" i="2"/>
  <c r="AR134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AF136" i="2"/>
  <c r="AG136" i="2"/>
  <c r="AH136" i="2"/>
  <c r="AI136" i="2"/>
  <c r="AJ136" i="2"/>
  <c r="AK136" i="2"/>
  <c r="AL136" i="2"/>
  <c r="AM136" i="2"/>
  <c r="AN136" i="2"/>
  <c r="AO136" i="2"/>
  <c r="AP136" i="2"/>
  <c r="AQ136" i="2"/>
  <c r="AR136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AF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AF138" i="2"/>
  <c r="AG138" i="2"/>
  <c r="AH138" i="2"/>
  <c r="AI138" i="2"/>
  <c r="AJ138" i="2"/>
  <c r="AK138" i="2"/>
  <c r="AL138" i="2"/>
  <c r="AM138" i="2"/>
  <c r="AN138" i="2"/>
  <c r="AO138" i="2"/>
  <c r="AP138" i="2"/>
  <c r="AQ138" i="2"/>
  <c r="AR138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AF139" i="2"/>
  <c r="AG139" i="2"/>
  <c r="AH139" i="2"/>
  <c r="AI139" i="2"/>
  <c r="AJ139" i="2"/>
  <c r="AK139" i="2"/>
  <c r="AL139" i="2"/>
  <c r="AM139" i="2"/>
  <c r="AN139" i="2"/>
  <c r="AO139" i="2"/>
  <c r="AP139" i="2"/>
  <c r="AQ139" i="2"/>
  <c r="AR139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AF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AF142" i="2"/>
  <c r="AG142" i="2"/>
  <c r="AH142" i="2"/>
  <c r="AI142" i="2"/>
  <c r="AJ142" i="2"/>
  <c r="AK142" i="2"/>
  <c r="AL142" i="2"/>
  <c r="AM142" i="2"/>
  <c r="AN142" i="2"/>
  <c r="AO142" i="2"/>
  <c r="AP142" i="2"/>
  <c r="AQ142" i="2"/>
  <c r="AR142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AF143" i="2"/>
  <c r="AG143" i="2"/>
  <c r="AH143" i="2"/>
  <c r="AI143" i="2"/>
  <c r="AJ143" i="2"/>
  <c r="AK143" i="2"/>
  <c r="AL143" i="2"/>
  <c r="AM143" i="2"/>
  <c r="AN143" i="2"/>
  <c r="AO143" i="2"/>
  <c r="AP143" i="2"/>
  <c r="AQ143" i="2"/>
  <c r="AR143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AF144" i="2"/>
  <c r="AG144" i="2"/>
  <c r="AH144" i="2"/>
  <c r="AI144" i="2"/>
  <c r="AJ144" i="2"/>
  <c r="AK144" i="2"/>
  <c r="AL144" i="2"/>
  <c r="AM144" i="2"/>
  <c r="AN144" i="2"/>
  <c r="AO144" i="2"/>
  <c r="AP144" i="2"/>
  <c r="AQ144" i="2"/>
  <c r="AR144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AF146" i="2"/>
  <c r="AG146" i="2"/>
  <c r="AH146" i="2"/>
  <c r="AI146" i="2"/>
  <c r="AJ146" i="2"/>
  <c r="AK146" i="2"/>
  <c r="AL146" i="2"/>
  <c r="AM146" i="2"/>
  <c r="AN146" i="2"/>
  <c r="AO146" i="2"/>
  <c r="AP146" i="2"/>
  <c r="AQ146" i="2"/>
  <c r="AR146" i="2"/>
  <c r="AS146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BF146" i="2"/>
  <c r="BG146" i="2"/>
  <c r="BH146" i="2"/>
  <c r="BI146" i="2"/>
  <c r="BJ146" i="2"/>
  <c r="AF147" i="2"/>
  <c r="AG147" i="2"/>
  <c r="AH147" i="2"/>
  <c r="AI147" i="2"/>
  <c r="AJ147" i="2"/>
  <c r="AK147" i="2"/>
  <c r="AL147" i="2"/>
  <c r="AM147" i="2"/>
  <c r="AN147" i="2"/>
  <c r="AO147" i="2"/>
  <c r="AP147" i="2"/>
  <c r="AQ147" i="2"/>
  <c r="AR147" i="2"/>
  <c r="AS147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BF147" i="2"/>
  <c r="BG147" i="2"/>
  <c r="BH147" i="2"/>
  <c r="BI147" i="2"/>
  <c r="BJ147" i="2"/>
  <c r="AG148" i="2"/>
  <c r="AH148" i="2"/>
  <c r="AI148" i="2"/>
  <c r="AJ148" i="2"/>
  <c r="AK148" i="2"/>
  <c r="AL148" i="2"/>
  <c r="AM148" i="2"/>
  <c r="AN148" i="2"/>
  <c r="AO148" i="2"/>
  <c r="AP148" i="2"/>
  <c r="AQ148" i="2"/>
  <c r="AR148" i="2"/>
  <c r="AS148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BF148" i="2"/>
  <c r="BH148" i="2"/>
  <c r="BI148" i="2"/>
  <c r="AF133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AH119" i="2"/>
  <c r="AI119" i="2"/>
  <c r="AJ119" i="2"/>
  <c r="AK119" i="2"/>
  <c r="AL119" i="2"/>
  <c r="AM119" i="2"/>
  <c r="AN119" i="2"/>
  <c r="AO119" i="2"/>
  <c r="AP119" i="2"/>
  <c r="AQ119" i="2"/>
  <c r="AR119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AH123" i="2"/>
  <c r="AI123" i="2"/>
  <c r="AJ123" i="2"/>
  <c r="AK123" i="2"/>
  <c r="AL123" i="2"/>
  <c r="AM123" i="2"/>
  <c r="AN123" i="2"/>
  <c r="AO123" i="2"/>
  <c r="AP123" i="2"/>
  <c r="AQ123" i="2"/>
  <c r="AR123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AH124" i="2"/>
  <c r="AI124" i="2"/>
  <c r="AJ124" i="2"/>
  <c r="AK124" i="2"/>
  <c r="AL124" i="2"/>
  <c r="AM124" i="2"/>
  <c r="AN124" i="2"/>
  <c r="AO124" i="2"/>
  <c r="AP124" i="2"/>
  <c r="AQ124" i="2"/>
  <c r="AR124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33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08" i="2"/>
  <c r="DG49" i="1"/>
  <c r="DF49" i="1"/>
  <c r="DG41" i="1"/>
  <c r="DF41" i="1"/>
  <c r="DF39" i="1"/>
  <c r="DF47" i="1"/>
  <c r="DF46" i="1"/>
  <c r="DF53" i="1"/>
  <c r="DG47" i="1"/>
  <c r="DG46" i="1"/>
  <c r="DG39" i="1"/>
  <c r="DG38" i="1"/>
  <c r="DF38" i="1"/>
  <c r="DG53" i="1"/>
  <c r="CM38" i="1"/>
  <c r="CM46" i="1"/>
  <c r="CM45" i="1"/>
  <c r="CO46" i="1"/>
  <c r="CO45" i="1"/>
  <c r="CO39" i="1"/>
  <c r="CO38" i="1"/>
  <c r="CM39" i="1"/>
  <c r="CO51" i="1"/>
  <c r="CN51" i="1"/>
  <c r="CM51" i="1"/>
  <c r="CN46" i="1"/>
  <c r="CN45" i="1"/>
  <c r="CN39" i="1"/>
  <c r="CN38" i="1"/>
  <c r="BV51" i="1"/>
  <c r="BU51" i="1"/>
  <c r="BT51" i="1"/>
  <c r="BV46" i="1"/>
  <c r="BU46" i="1"/>
  <c r="BT46" i="1"/>
  <c r="BV45" i="1"/>
  <c r="BU45" i="1"/>
  <c r="BT45" i="1"/>
  <c r="BU38" i="1"/>
  <c r="BV38" i="1"/>
  <c r="BU39" i="1"/>
  <c r="BV39" i="1"/>
  <c r="BT39" i="1"/>
  <c r="BT38" i="1"/>
  <c r="BE60" i="1"/>
  <c r="BD60" i="1"/>
  <c r="BK64" i="1"/>
  <c r="AO4" i="1" s="1"/>
  <c r="BK63" i="1"/>
  <c r="AO3" i="1" s="1"/>
  <c r="BD63" i="1"/>
  <c r="AK3" i="1" s="1"/>
  <c r="AW64" i="1"/>
  <c r="AN4" i="1" s="1"/>
  <c r="AP64" i="1"/>
  <c r="AJ4" i="1" s="1"/>
  <c r="AW63" i="1"/>
  <c r="AN3" i="1" s="1"/>
  <c r="AP63" i="1"/>
  <c r="AJ3" i="1" s="1"/>
  <c r="AI64" i="1"/>
  <c r="AM4" i="1" s="1"/>
  <c r="AI63" i="1"/>
  <c r="AM3" i="1" s="1"/>
  <c r="AB63" i="1"/>
  <c r="AI3" i="1" s="1"/>
  <c r="AB64" i="1"/>
  <c r="AI4" i="1" s="1"/>
  <c r="AB36" i="1"/>
  <c r="AE4" i="1" s="1"/>
  <c r="AB35" i="1"/>
  <c r="AE3" i="1" s="1"/>
  <c r="BD36" i="1"/>
  <c r="AG4" i="1" s="1"/>
  <c r="BD35" i="1"/>
  <c r="AG3" i="1" s="1"/>
  <c r="AP36" i="1"/>
  <c r="AF4" i="1" s="1"/>
  <c r="AP35" i="1"/>
  <c r="DG55" i="1" l="1"/>
  <c r="DF54" i="1"/>
  <c r="DG54" i="1"/>
  <c r="BT52" i="1"/>
  <c r="DF55" i="1"/>
  <c r="BF131" i="2" a="1"/>
  <c r="BF131" i="2" s="1"/>
  <c r="BF127" i="2" s="1"/>
  <c r="AX131" i="2" a="1"/>
  <c r="AX131" i="2" s="1"/>
  <c r="AX127" i="2" s="1"/>
  <c r="AP131" i="2" a="1"/>
  <c r="AP131" i="2" s="1"/>
  <c r="AP127" i="2" s="1"/>
  <c r="AH131" i="2" a="1"/>
  <c r="AH131" i="2" s="1"/>
  <c r="AH127" i="2" s="1"/>
  <c r="BA130" i="2" a="1"/>
  <c r="BA130" i="2" s="1"/>
  <c r="AK130" i="2" a="1"/>
  <c r="AK130" i="2" s="1"/>
  <c r="AK126" i="2" s="1"/>
  <c r="BH132" i="2" a="1"/>
  <c r="BH132" i="2" s="1"/>
  <c r="AR131" i="2" a="1"/>
  <c r="AR131" i="2" s="1"/>
  <c r="AR127" i="2" s="1"/>
  <c r="AJ131" i="2" a="1"/>
  <c r="AJ131" i="2" s="1"/>
  <c r="AJ127" i="2" s="1"/>
  <c r="AZ131" i="2" a="1"/>
  <c r="AZ131" i="2" s="1"/>
  <c r="AZ127" i="2" s="1"/>
  <c r="BG132" i="2" a="1"/>
  <c r="BG132" i="2" s="1"/>
  <c r="BG127" i="2" s="1"/>
  <c r="BG128" i="2" s="1"/>
  <c r="AY132" i="2" a="1"/>
  <c r="AY132" i="2" s="1"/>
  <c r="AY127" i="2" s="1"/>
  <c r="AQ132" i="2" a="1"/>
  <c r="AQ132" i="2" s="1"/>
  <c r="AQ127" i="2" s="1"/>
  <c r="AI132" i="2" a="1"/>
  <c r="AI132" i="2" s="1"/>
  <c r="AI127" i="2" s="1"/>
  <c r="BJ129" i="2" a="1"/>
  <c r="BJ129" i="2" s="1"/>
  <c r="BJ126" i="2" s="1"/>
  <c r="BB129" i="2" a="1"/>
  <c r="BB129" i="2" s="1"/>
  <c r="BB126" i="2" s="1"/>
  <c r="AT129" i="2" a="1"/>
  <c r="AT129" i="2" s="1"/>
  <c r="AT126" i="2" s="1"/>
  <c r="AL129" i="2" a="1"/>
  <c r="AL129" i="2" s="1"/>
  <c r="AL126" i="2" s="1"/>
  <c r="AF106" i="2" a="1"/>
  <c r="AF106" i="2" s="1"/>
  <c r="AF102" i="2" s="1"/>
  <c r="AW132" i="2" a="1"/>
  <c r="AW132" i="2" s="1"/>
  <c r="AW127" i="2" s="1"/>
  <c r="AQ130" i="2" a="1"/>
  <c r="AQ130" i="2" s="1"/>
  <c r="AQ126" i="2" s="1"/>
  <c r="AQ128" i="2" s="1"/>
  <c r="AF104" i="2" a="1"/>
  <c r="AF104" i="2" s="1"/>
  <c r="AF101" i="2" s="1"/>
  <c r="AI107" i="2" a="1"/>
  <c r="AI107" i="2" s="1"/>
  <c r="AI102" i="2" s="1"/>
  <c r="BE132" i="2" a="1"/>
  <c r="BE132" i="2" s="1"/>
  <c r="BE127" i="2" s="1"/>
  <c r="AO132" i="2" a="1"/>
  <c r="AO132" i="2" s="1"/>
  <c r="AO127" i="2" s="1"/>
  <c r="AG132" i="2" a="1"/>
  <c r="AG132" i="2" s="1"/>
  <c r="AG127" i="2" s="1"/>
  <c r="BH129" i="2" a="1"/>
  <c r="BH129" i="2" s="1"/>
  <c r="BH126" i="2" s="1"/>
  <c r="AZ129" i="2" a="1"/>
  <c r="AZ129" i="2" s="1"/>
  <c r="AZ126" i="2" s="1"/>
  <c r="AR129" i="2" a="1"/>
  <c r="AR129" i="2" s="1"/>
  <c r="AR126" i="2" s="1"/>
  <c r="AJ129" i="2" a="1"/>
  <c r="AJ129" i="2" s="1"/>
  <c r="AJ126" i="2" s="1"/>
  <c r="BD131" i="2" a="1"/>
  <c r="BD131" i="2" s="1"/>
  <c r="BD127" i="2" s="1"/>
  <c r="AV131" i="2" a="1"/>
  <c r="AV131" i="2" s="1"/>
  <c r="AV127" i="2" s="1"/>
  <c r="AN131" i="2" a="1"/>
  <c r="AN131" i="2" s="1"/>
  <c r="AN127" i="2" s="1"/>
  <c r="AF131" i="2" a="1"/>
  <c r="AF131" i="2" s="1"/>
  <c r="AF127" i="2" s="1"/>
  <c r="AY130" i="2" a="1"/>
  <c r="AY130" i="2" s="1"/>
  <c r="AY126" i="2" s="1"/>
  <c r="AI130" i="2" a="1"/>
  <c r="AI130" i="2" s="1"/>
  <c r="AI126" i="2" s="1"/>
  <c r="BC132" i="2" a="1"/>
  <c r="BC132" i="2" s="1"/>
  <c r="BC127" i="2" s="1"/>
  <c r="AM132" i="2" a="1"/>
  <c r="AM132" i="2" s="1"/>
  <c r="AM127" i="2" s="1"/>
  <c r="BF129" i="2" a="1"/>
  <c r="BF129" i="2" s="1"/>
  <c r="BF126" i="2" s="1"/>
  <c r="AX129" i="2" a="1"/>
  <c r="AX129" i="2" s="1"/>
  <c r="AX126" i="2" s="1"/>
  <c r="AP129" i="2" a="1"/>
  <c r="AP129" i="2" s="1"/>
  <c r="AP126" i="2" s="1"/>
  <c r="AP128" i="2" s="1"/>
  <c r="AH129" i="2" a="1"/>
  <c r="AH129" i="2" s="1"/>
  <c r="AH126" i="2" s="1"/>
  <c r="AU132" i="2" a="1"/>
  <c r="AU132" i="2" s="1"/>
  <c r="AU127" i="2" s="1"/>
  <c r="BJ132" i="2" a="1"/>
  <c r="BJ132" i="2" s="1"/>
  <c r="BB131" i="2" a="1"/>
  <c r="BB131" i="2" s="1"/>
  <c r="BB127" i="2" s="1"/>
  <c r="AT131" i="2" a="1"/>
  <c r="AT131" i="2" s="1"/>
  <c r="AT127" i="2" s="1"/>
  <c r="AL131" i="2" a="1"/>
  <c r="AL131" i="2" s="1"/>
  <c r="AL127" i="2" s="1"/>
  <c r="AS130" i="2" a="1"/>
  <c r="AS130" i="2" s="1"/>
  <c r="AS126" i="2" s="1"/>
  <c r="BE130" i="2" a="1"/>
  <c r="BE130" i="2" s="1"/>
  <c r="BE126" i="2" s="1"/>
  <c r="AW130" i="2" a="1"/>
  <c r="AW130" i="2" s="1"/>
  <c r="AW126" i="2" s="1"/>
  <c r="AO130" i="2" a="1"/>
  <c r="AO130" i="2" s="1"/>
  <c r="AO126" i="2" s="1"/>
  <c r="AG130" i="2" a="1"/>
  <c r="AG130" i="2" s="1"/>
  <c r="AG126" i="2" s="1"/>
  <c r="AH106" i="2" a="1"/>
  <c r="AH106" i="2" s="1"/>
  <c r="AH102" i="2" s="1"/>
  <c r="AM107" i="2" a="1"/>
  <c r="AM107" i="2" s="1"/>
  <c r="AM102" i="2" s="1"/>
  <c r="BI132" i="2" a="1"/>
  <c r="BI132" i="2" s="1"/>
  <c r="BI127" i="2" s="1"/>
  <c r="BA132" i="2" a="1"/>
  <c r="BA132" i="2" s="1"/>
  <c r="BA127" i="2" s="1"/>
  <c r="AS132" i="2" a="1"/>
  <c r="AS132" i="2" s="1"/>
  <c r="AS127" i="2" s="1"/>
  <c r="AK132" i="2" a="1"/>
  <c r="AK132" i="2" s="1"/>
  <c r="AK127" i="2" s="1"/>
  <c r="BD129" i="2" a="1"/>
  <c r="BD129" i="2" s="1"/>
  <c r="BD126" i="2" s="1"/>
  <c r="AV129" i="2" a="1"/>
  <c r="AV129" i="2" s="1"/>
  <c r="AV126" i="2" s="1"/>
  <c r="AN129" i="2" a="1"/>
  <c r="AN129" i="2" s="1"/>
  <c r="AN126" i="2" s="1"/>
  <c r="AF129" i="2" a="1"/>
  <c r="AF129" i="2" s="1"/>
  <c r="AF126" i="2" s="1"/>
  <c r="BH131" i="2" a="1"/>
  <c r="BH131" i="2" s="1"/>
  <c r="BH127" i="2" s="1"/>
  <c r="BC130" i="2" a="1"/>
  <c r="BC130" i="2" s="1"/>
  <c r="BC126" i="2" s="1"/>
  <c r="AU130" i="2" a="1"/>
  <c r="AU130" i="2" s="1"/>
  <c r="AU126" i="2" s="1"/>
  <c r="AM130" i="2" a="1"/>
  <c r="AM130" i="2" s="1"/>
  <c r="AM126" i="2" s="1"/>
  <c r="AO107" i="2" a="1"/>
  <c r="AO107" i="2" s="1"/>
  <c r="AO102" i="2" s="1"/>
  <c r="BJ106" i="2" a="1"/>
  <c r="BJ106" i="2" s="1"/>
  <c r="BJ102" i="2" s="1"/>
  <c r="BB106" i="2" a="1"/>
  <c r="BB106" i="2" s="1"/>
  <c r="BB102" i="2" s="1"/>
  <c r="AT106" i="2" a="1"/>
  <c r="AT106" i="2" s="1"/>
  <c r="AT102" i="2" s="1"/>
  <c r="AL106" i="2" a="1"/>
  <c r="AL106" i="2" s="1"/>
  <c r="AL102" i="2" s="1"/>
  <c r="AM105" i="2" a="1"/>
  <c r="AM105" i="2" s="1"/>
  <c r="AM101" i="2" s="1"/>
  <c r="BH104" i="2" a="1"/>
  <c r="BH104" i="2" s="1"/>
  <c r="BH101" i="2" s="1"/>
  <c r="BJ131" i="2" a="1"/>
  <c r="BJ131" i="2" s="1"/>
  <c r="BJ127" i="2" s="1"/>
  <c r="BI130" i="2" a="1"/>
  <c r="BI130" i="2" s="1"/>
  <c r="BI126" i="2" s="1"/>
  <c r="BG130" i="2" a="1"/>
  <c r="BG130" i="2" s="1"/>
  <c r="BG126" i="2" s="1"/>
  <c r="BA126" i="2"/>
  <c r="BE107" i="2" a="1"/>
  <c r="BE107" i="2" s="1"/>
  <c r="BE102" i="2" s="1"/>
  <c r="BC105" i="2" a="1"/>
  <c r="BC105" i="2" s="1"/>
  <c r="BC101" i="2" s="1"/>
  <c r="AG107" i="2" a="1"/>
  <c r="AG107" i="2" s="1"/>
  <c r="AG102" i="2" s="1"/>
  <c r="AV106" i="2" a="1"/>
  <c r="AV106" i="2" s="1"/>
  <c r="AV102" i="2" s="1"/>
  <c r="BJ104" i="2" a="1"/>
  <c r="BJ104" i="2" s="1"/>
  <c r="BJ101" i="2" s="1"/>
  <c r="AZ104" i="2" a="1"/>
  <c r="AZ104" i="2" s="1"/>
  <c r="AZ101" i="2" s="1"/>
  <c r="AR104" i="2" a="1"/>
  <c r="AR104" i="2" s="1"/>
  <c r="AR101" i="2" s="1"/>
  <c r="AJ104" i="2" a="1"/>
  <c r="AJ104" i="2" s="1"/>
  <c r="AJ101" i="2" s="1"/>
  <c r="BI107" i="2" a="1"/>
  <c r="BI107" i="2" s="1"/>
  <c r="BI102" i="2" s="1"/>
  <c r="BA107" i="2" a="1"/>
  <c r="BA107" i="2" s="1"/>
  <c r="BA102" i="2" s="1"/>
  <c r="AS107" i="2" a="1"/>
  <c r="AS107" i="2" s="1"/>
  <c r="AS102" i="2" s="1"/>
  <c r="AK107" i="2" a="1"/>
  <c r="AK107" i="2" s="1"/>
  <c r="AK102" i="2" s="1"/>
  <c r="BG105" i="2" a="1"/>
  <c r="BG105" i="2" s="1"/>
  <c r="BG101" i="2" s="1"/>
  <c r="AY105" i="2" a="1"/>
  <c r="AY105" i="2" s="1"/>
  <c r="AY101" i="2" s="1"/>
  <c r="AQ105" i="2" a="1"/>
  <c r="AQ105" i="2" s="1"/>
  <c r="AQ101" i="2" s="1"/>
  <c r="AI105" i="2" a="1"/>
  <c r="AI105" i="2" s="1"/>
  <c r="AI101" i="2" s="1"/>
  <c r="AZ106" i="2" a="1"/>
  <c r="AZ106" i="2" s="1"/>
  <c r="AZ102" i="2" s="1"/>
  <c r="AJ106" i="2" a="1"/>
  <c r="AJ106" i="2" s="1"/>
  <c r="AJ102" i="2" s="1"/>
  <c r="BF104" i="2" a="1"/>
  <c r="BF104" i="2" s="1"/>
  <c r="BF101" i="2" s="1"/>
  <c r="AX104" i="2" a="1"/>
  <c r="AX104" i="2" s="1"/>
  <c r="AX101" i="2" s="1"/>
  <c r="AH104" i="2" a="1"/>
  <c r="AH104" i="2" s="1"/>
  <c r="AH101" i="2" s="1"/>
  <c r="BH106" i="2" a="1"/>
  <c r="BH106" i="2" s="1"/>
  <c r="BH102" i="2" s="1"/>
  <c r="AR106" i="2" a="1"/>
  <c r="AR106" i="2" s="1"/>
  <c r="AR102" i="2" s="1"/>
  <c r="AP104" i="2" a="1"/>
  <c r="AP104" i="2" s="1"/>
  <c r="AP101" i="2" s="1"/>
  <c r="AY107" i="2" a="1"/>
  <c r="AY107" i="2" s="1"/>
  <c r="AY102" i="2" s="1"/>
  <c r="AW105" i="2" a="1"/>
  <c r="AW105" i="2" s="1"/>
  <c r="AW101" i="2" s="1"/>
  <c r="AX106" i="2" a="1"/>
  <c r="AX106" i="2" s="1"/>
  <c r="AX102" i="2" s="1"/>
  <c r="AV104" i="2" a="1"/>
  <c r="AV104" i="2" s="1"/>
  <c r="AV101" i="2" s="1"/>
  <c r="AG105" i="2" a="1"/>
  <c r="AG105" i="2" s="1"/>
  <c r="AG101" i="2" s="1"/>
  <c r="AW107" i="2" a="1"/>
  <c r="AW107" i="2" s="1"/>
  <c r="AW102" i="2" s="1"/>
  <c r="AU105" i="2" a="1"/>
  <c r="AU105" i="2" s="1"/>
  <c r="AU101" i="2" s="1"/>
  <c r="AT104" i="2" a="1"/>
  <c r="AT104" i="2" s="1"/>
  <c r="AT101" i="2" s="1"/>
  <c r="BG107" i="2" a="1"/>
  <c r="BG107" i="2" s="1"/>
  <c r="BG102" i="2" s="1"/>
  <c r="AQ107" i="2" a="1"/>
  <c r="AQ107" i="2" s="1"/>
  <c r="AQ102" i="2" s="1"/>
  <c r="BD106" i="2" a="1"/>
  <c r="BD106" i="2" s="1"/>
  <c r="BD102" i="2" s="1"/>
  <c r="AN106" i="2" a="1"/>
  <c r="AN106" i="2" s="1"/>
  <c r="AN102" i="2" s="1"/>
  <c r="BF106" i="2" a="1"/>
  <c r="BF106" i="2" s="1"/>
  <c r="BF102" i="2" s="1"/>
  <c r="AP106" i="2" a="1"/>
  <c r="AP106" i="2" s="1"/>
  <c r="AP102" i="2" s="1"/>
  <c r="BC107" i="2" a="1"/>
  <c r="BC107" i="2" s="1"/>
  <c r="BC102" i="2" s="1"/>
  <c r="AU107" i="2" a="1"/>
  <c r="AU107" i="2" s="1"/>
  <c r="AU102" i="2" s="1"/>
  <c r="BE105" i="2" a="1"/>
  <c r="BE105" i="2" s="1"/>
  <c r="BE101" i="2" s="1"/>
  <c r="AO105" i="2" a="1"/>
  <c r="AO105" i="2" s="1"/>
  <c r="AO101" i="2" s="1"/>
  <c r="BB104" i="2" a="1"/>
  <c r="BB104" i="2" s="1"/>
  <c r="BB101" i="2" s="1"/>
  <c r="AL104" i="2" a="1"/>
  <c r="AL104" i="2" s="1"/>
  <c r="AL101" i="2" s="1"/>
  <c r="BD104" i="2" a="1"/>
  <c r="BD104" i="2" s="1"/>
  <c r="BD101" i="2" s="1"/>
  <c r="AN104" i="2" a="1"/>
  <c r="AN104" i="2" s="1"/>
  <c r="AN101" i="2" s="1"/>
  <c r="BI105" i="2" a="1"/>
  <c r="BI105" i="2" s="1"/>
  <c r="BI101" i="2" s="1"/>
  <c r="BA105" i="2" a="1"/>
  <c r="BA105" i="2" s="1"/>
  <c r="BA101" i="2" s="1"/>
  <c r="AS105" i="2" a="1"/>
  <c r="AS105" i="2" s="1"/>
  <c r="AS101" i="2" s="1"/>
  <c r="AK105" i="2" a="1"/>
  <c r="AK105" i="2" s="1"/>
  <c r="AK101" i="2" s="1"/>
  <c r="CM53" i="1"/>
  <c r="BU52" i="1"/>
  <c r="CO53" i="1"/>
  <c r="BV52" i="1"/>
  <c r="CM52" i="1"/>
  <c r="BV53" i="1"/>
  <c r="BT53" i="1"/>
  <c r="CO52" i="1"/>
  <c r="BU53" i="1"/>
  <c r="CN52" i="1"/>
  <c r="CN53" i="1"/>
  <c r="AR4" i="1"/>
  <c r="AV4" i="1" s="1"/>
  <c r="AQ4" i="1"/>
  <c r="AU4" i="1" s="1"/>
  <c r="AS3" i="1"/>
  <c r="AW3" i="1" s="1"/>
  <c r="AQ3" i="1"/>
  <c r="AU3" i="1" s="1"/>
  <c r="BD64" i="1"/>
  <c r="AK4" i="1" s="1"/>
  <c r="AS4" i="1" s="1"/>
  <c r="AW4" i="1" s="1"/>
  <c r="AP38" i="1"/>
  <c r="AF3" i="1"/>
  <c r="AR3" i="1" s="1"/>
  <c r="BK66" i="1"/>
  <c r="AW66" i="1"/>
  <c r="AP66" i="1"/>
  <c r="AB66" i="1"/>
  <c r="AI66" i="1"/>
  <c r="BK65" i="1"/>
  <c r="AO6" i="1" s="1"/>
  <c r="AP65" i="1"/>
  <c r="AJ6" i="1" s="1"/>
  <c r="AW65" i="1"/>
  <c r="AN6" i="1" s="1"/>
  <c r="AI65" i="1"/>
  <c r="AM6" i="1" s="1"/>
  <c r="AB65" i="1"/>
  <c r="AI6" i="1" s="1"/>
  <c r="AI5" i="1" s="1"/>
  <c r="BD37" i="1"/>
  <c r="AG5" i="1" s="1"/>
  <c r="AB37" i="1"/>
  <c r="AE5" i="1" s="1"/>
  <c r="AB38" i="1"/>
  <c r="AP37" i="1"/>
  <c r="AF5" i="1" s="1"/>
  <c r="BD38" i="1"/>
  <c r="BF128" i="2" l="1"/>
  <c r="AX128" i="2"/>
  <c r="AF128" i="2"/>
  <c r="AG128" i="2"/>
  <c r="AZ128" i="2"/>
  <c r="AJ128" i="2"/>
  <c r="AH128" i="2"/>
  <c r="AS128" i="2"/>
  <c r="AY128" i="2"/>
  <c r="AK128" i="2"/>
  <c r="AL128" i="2"/>
  <c r="AT128" i="2"/>
  <c r="AR128" i="2"/>
  <c r="BE103" i="2"/>
  <c r="BG103" i="2"/>
  <c r="AI128" i="2"/>
  <c r="AW128" i="2"/>
  <c r="AO103" i="2"/>
  <c r="AU128" i="2"/>
  <c r="AO128" i="2"/>
  <c r="AV128" i="2"/>
  <c r="BE128" i="2"/>
  <c r="AT103" i="2"/>
  <c r="AI103" i="2"/>
  <c r="BH128" i="2"/>
  <c r="AZ103" i="2"/>
  <c r="BF103" i="2"/>
  <c r="BA128" i="2"/>
  <c r="AL103" i="2"/>
  <c r="AN128" i="2"/>
  <c r="BC128" i="2"/>
  <c r="BH103" i="2"/>
  <c r="AM128" i="2"/>
  <c r="BI128" i="2"/>
  <c r="BJ103" i="2"/>
  <c r="AQ103" i="2"/>
  <c r="BC103" i="2"/>
  <c r="AY103" i="2"/>
  <c r="AJ103" i="2"/>
  <c r="BB128" i="2"/>
  <c r="BD128" i="2"/>
  <c r="BB103" i="2"/>
  <c r="AW103" i="2"/>
  <c r="AG103" i="2"/>
  <c r="BJ128" i="2"/>
  <c r="AM103" i="2"/>
  <c r="AX103" i="2"/>
  <c r="AP103" i="2"/>
  <c r="AR103" i="2"/>
  <c r="AV103" i="2"/>
  <c r="AU103" i="2"/>
  <c r="AK103" i="2"/>
  <c r="AS103" i="2"/>
  <c r="BA103" i="2"/>
  <c r="AF103" i="2"/>
  <c r="BI103" i="2"/>
  <c r="AN103" i="2"/>
  <c r="AH103" i="2"/>
  <c r="BD103" i="2"/>
  <c r="BD65" i="1"/>
  <c r="AK6" i="1" s="1"/>
  <c r="BD66" i="1"/>
  <c r="AV3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cellMetadata count="1">
    <bk>
      <rc t="1" v="0"/>
    </bk>
  </cellMetadata>
  <valueMetadata count="2">
    <bk>
      <rc t="2" v="0"/>
    </bk>
    <bk>
      <rc t="2" v="1"/>
    </bk>
  </valueMetadata>
</metadata>
</file>

<file path=xl/sharedStrings.xml><?xml version="1.0" encoding="utf-8"?>
<sst xmlns="http://schemas.openxmlformats.org/spreadsheetml/2006/main" count="3203" uniqueCount="954">
  <si>
    <t>Death Rate</t>
  </si>
  <si>
    <t>N</t>
  </si>
  <si>
    <t>Pop</t>
  </si>
  <si>
    <t>CDC WONDER</t>
  </si>
  <si>
    <t>Age</t>
  </si>
  <si>
    <t>Rate</t>
  </si>
  <si>
    <t>2001-2010</t>
  </si>
  <si>
    <t>2011-2020</t>
  </si>
  <si>
    <t>Change</t>
  </si>
  <si>
    <t>Absolure</t>
  </si>
  <si>
    <t>Malignant Neoplasms C00-C97</t>
  </si>
  <si>
    <t>Average</t>
  </si>
  <si>
    <t>11-17</t>
  </si>
  <si>
    <t>18-24</t>
  </si>
  <si>
    <t>25-31</t>
  </si>
  <si>
    <t>Age 7y Span</t>
  </si>
  <si>
    <t>SE</t>
  </si>
  <si>
    <t>LoCi</t>
  </si>
  <si>
    <t>HiCI</t>
  </si>
  <si>
    <t>1.86  2.80</t>
  </si>
  <si>
    <t>2.04  3.01</t>
  </si>
  <si>
    <t>2.29  3.32</t>
  </si>
  <si>
    <t>2.46  3.52</t>
  </si>
  <si>
    <t>2.75  3.87</t>
  </si>
  <si>
    <t>2.63  3.73</t>
  </si>
  <si>
    <t>3.74  5.02</t>
  </si>
  <si>
    <t>4.23  5.58</t>
  </si>
  <si>
    <t>3.88  5.17</t>
  </si>
  <si>
    <t>4.25  5.65</t>
  </si>
  <si>
    <t>4.22  5.63</t>
  </si>
  <si>
    <t>4.59  6.07</t>
  </si>
  <si>
    <t>5.96  7.63</t>
  </si>
  <si>
    <t>6.53  8.30</t>
  </si>
  <si>
    <t>7.04  8.84</t>
  </si>
  <si>
    <t>7.85  9.69</t>
  </si>
  <si>
    <t>10.09  12.10</t>
  </si>
  <si>
    <t>9.23  11.13</t>
  </si>
  <si>
    <t>2.45  3.49</t>
  </si>
  <si>
    <t>2.14  3.13</t>
  </si>
  <si>
    <t>2.01  2.97</t>
  </si>
  <si>
    <t>2.81  3.93</t>
  </si>
  <si>
    <t>2.82  3.93</t>
  </si>
  <si>
    <t>3.78  5.06</t>
  </si>
  <si>
    <t>4.21  5.55</t>
  </si>
  <si>
    <t>4.13  5.47</t>
  </si>
  <si>
    <t>4.54  5.97</t>
  </si>
  <si>
    <t>4.83  6.33</t>
  </si>
  <si>
    <t>5.23  6.79</t>
  </si>
  <si>
    <t>6.82  8.61</t>
  </si>
  <si>
    <t>7.51  9.37</t>
  </si>
  <si>
    <t>9.51  11.52</t>
  </si>
  <si>
    <t>9.90  11.90</t>
  </si>
  <si>
    <t>2.42  3.45</t>
  </si>
  <si>
    <t>2.08  3.05</t>
  </si>
  <si>
    <t>2.89  4.02</t>
  </si>
  <si>
    <t>2.76  3.87</t>
  </si>
  <si>
    <t>3.51  4.74</t>
  </si>
  <si>
    <t>4.10  5.43</t>
  </si>
  <si>
    <t>4.04  5.36</t>
  </si>
  <si>
    <t>5.05  6.56</t>
  </si>
  <si>
    <t>6.49  8.21</t>
  </si>
  <si>
    <t>7.50  9.38</t>
  </si>
  <si>
    <t>8.29  10.22</t>
  </si>
  <si>
    <t>9.15  11.13</t>
  </si>
  <si>
    <t>2.46  3.50</t>
  </si>
  <si>
    <t>2.71  3.80</t>
  </si>
  <si>
    <t>2.87  3.99</t>
  </si>
  <si>
    <t>4.44  5.82</t>
  </si>
  <si>
    <t>4.69  6.09</t>
  </si>
  <si>
    <t>4.42  5.80</t>
  </si>
  <si>
    <t>7.42  9.26</t>
  </si>
  <si>
    <t>8.10  10.03</t>
  </si>
  <si>
    <t>8.79  10.78</t>
  </si>
  <si>
    <t>2.37  3.38</t>
  </si>
  <si>
    <t>2.78  3.87</t>
  </si>
  <si>
    <t>4.07  5.39</t>
  </si>
  <si>
    <t>4.38  5.74</t>
  </si>
  <si>
    <t>7.86  9.73</t>
  </si>
  <si>
    <t>9.07  11.12</t>
  </si>
  <si>
    <t>2.32  3.32</t>
  </si>
  <si>
    <t>4.43  5.80</t>
  </si>
  <si>
    <t>10.23  12.36</t>
  </si>
  <si>
    <t>1.65  2.55</t>
  </si>
  <si>
    <t>1.75  2.67</t>
  </si>
  <si>
    <t>3.89  5.17</t>
  </si>
  <si>
    <t>1.47  2.33</t>
  </si>
  <si>
    <t>1.80  2.73</t>
  </si>
  <si>
    <t>2.37  3.40</t>
  </si>
  <si>
    <t>2.85  3.94</t>
  </si>
  <si>
    <t>2.71  3.76</t>
  </si>
  <si>
    <t>3.16  4.28</t>
  </si>
  <si>
    <t>3.97  5.21</t>
  </si>
  <si>
    <t>3.42  4.60</t>
  </si>
  <si>
    <t>4.04  5.33</t>
  </si>
  <si>
    <t>4.30  5.64</t>
  </si>
  <si>
    <t>5.10  6.54</t>
  </si>
  <si>
    <t>5.19  6.67</t>
  </si>
  <si>
    <t>5.74  7.28</t>
  </si>
  <si>
    <t>6.42  8.03</t>
  </si>
  <si>
    <t>6.81  8.48</t>
  </si>
  <si>
    <t>7.90  9.66</t>
  </si>
  <si>
    <t>2.36  3.39</t>
  </si>
  <si>
    <t>2.05  3.02</t>
  </si>
  <si>
    <t>2.12  3.10</t>
  </si>
  <si>
    <t>2.42  3.44</t>
  </si>
  <si>
    <t>3.06  4.16</t>
  </si>
  <si>
    <t>4.35  5.64</t>
  </si>
  <si>
    <t>3.69  4.91</t>
  </si>
  <si>
    <t>3.82  5.07</t>
  </si>
  <si>
    <t>5.28  6.74</t>
  </si>
  <si>
    <t>6.93  8.62</t>
  </si>
  <si>
    <t>7.15  8.84</t>
  </si>
  <si>
    <t>7.78  9.54</t>
  </si>
  <si>
    <t>8.59  10.45</t>
  </si>
  <si>
    <t>2.20  3.20</t>
  </si>
  <si>
    <t>2.40  3.44</t>
  </si>
  <si>
    <t>2.09  3.06</t>
  </si>
  <si>
    <t>2.24  3.25</t>
  </si>
  <si>
    <t>2.52  3.52</t>
  </si>
  <si>
    <t>3.42  4.57</t>
  </si>
  <si>
    <t>3.38  4.53</t>
  </si>
  <si>
    <t>4.00  5.26</t>
  </si>
  <si>
    <t>5.91  7.44</t>
  </si>
  <si>
    <t>6.68  8.33</t>
  </si>
  <si>
    <t>7.10  8.78</t>
  </si>
  <si>
    <t>9.02  10.90</t>
  </si>
  <si>
    <t>1.93  2.87</t>
  </si>
  <si>
    <t>2.44  3.48</t>
  </si>
  <si>
    <t>3.41  4.57</t>
  </si>
  <si>
    <t>3.65  4.82</t>
  </si>
  <si>
    <t>4.43  5.72</t>
  </si>
  <si>
    <t>6.67  8.28</t>
  </si>
  <si>
    <t>7.24  8.95</t>
  </si>
  <si>
    <t>8.77  10.63</t>
  </si>
  <si>
    <t>2.42  3.46</t>
  </si>
  <si>
    <t>2.39  3.42</t>
  </si>
  <si>
    <t>3.22  4.34</t>
  </si>
  <si>
    <t>4.01  5.24</t>
  </si>
  <si>
    <t>7.69  9.42</t>
  </si>
  <si>
    <t>8.28  10.09</t>
  </si>
  <si>
    <t>1.92  2.87</t>
  </si>
  <si>
    <t>2.56  3.62</t>
  </si>
  <si>
    <t>3.53  4.69</t>
  </si>
  <si>
    <t>9.12  10.99</t>
  </si>
  <si>
    <t>1.93  2.86</t>
  </si>
  <si>
    <t>2.45  3.50</t>
  </si>
  <si>
    <t>2.19  3.19</t>
  </si>
  <si>
    <t>2.25  3.26</t>
  </si>
  <si>
    <t>2.16  3.14</t>
  </si>
  <si>
    <t>Average Rate</t>
  </si>
  <si>
    <t>LoCI</t>
  </si>
  <si>
    <t>+CI</t>
  </si>
  <si>
    <t>-CI</t>
  </si>
  <si>
    <t>&lt; 0.001</t>
  </si>
  <si>
    <t>AAPC</t>
  </si>
  <si>
    <t>p-Value</t>
  </si>
  <si>
    <t>--</t>
  </si>
  <si>
    <t>(4.45 - 4.96)</t>
  </si>
  <si>
    <t>(4.48 - 4.99)</t>
  </si>
  <si>
    <t>(4.13 - 4.61)</t>
  </si>
  <si>
    <t>(4.20 - 4.68)</t>
  </si>
  <si>
    <t>(4.25 - 4.74)</t>
  </si>
  <si>
    <t>(4.08 - 4.55)</t>
  </si>
  <si>
    <t>(4.09 - 4.57)</t>
  </si>
  <si>
    <t>(3.97 - 4.43)</t>
  </si>
  <si>
    <t>(3.95 - 4.41)</t>
  </si>
  <si>
    <t>(3.99 - 4.45)</t>
  </si>
  <si>
    <t>(3.79 - 4.24)</t>
  </si>
  <si>
    <t>(3.72 - 4.16)</t>
  </si>
  <si>
    <t>(3.45 - 3.88)</t>
  </si>
  <si>
    <t>(3.74 - 4.18)</t>
  </si>
  <si>
    <t>(3.36 - 3.78)</t>
  </si>
  <si>
    <t>(3.31 - 3.73)</t>
  </si>
  <si>
    <t>(3.22 - 3.63)</t>
  </si>
  <si>
    <t>(3.09 - 3.50)</t>
  </si>
  <si>
    <t>(3.33 - 3.75)</t>
  </si>
  <si>
    <t>(3.12 - 3.53)</t>
  </si>
  <si>
    <t>(2.53 - 2.91)</t>
  </si>
  <si>
    <t>(2.59 - 2.97)</t>
  </si>
  <si>
    <t>(2.60 - 2.98)</t>
  </si>
  <si>
    <t>(2.54 - 2.92)</t>
  </si>
  <si>
    <t>(2.57 - 2.95)</t>
  </si>
  <si>
    <t>(2.28 - 2.63)</t>
  </si>
  <si>
    <t>(2.30 - 2.65)</t>
  </si>
  <si>
    <t>(2.33 - 2.69)</t>
  </si>
  <si>
    <t>(2.20 - 2.55)</t>
  </si>
  <si>
    <t>(2.23 - 2.59)</t>
  </si>
  <si>
    <t>(2.23 - 2.58)</t>
  </si>
  <si>
    <t>(2.29 - 2.65)</t>
  </si>
  <si>
    <t>(2.24 - 2.60)</t>
  </si>
  <si>
    <t>(2.12 - 2.47)</t>
  </si>
  <si>
    <t>(2.27 - 2.63)</t>
  </si>
  <si>
    <t>(2.22 - 2.58)</t>
  </si>
  <si>
    <t>(2.10 - 2.45)</t>
  </si>
  <si>
    <t>(2.34 - 2.71)</t>
  </si>
  <si>
    <t>(2.05 - 2.39)</t>
  </si>
  <si>
    <t>(8.05 - 8.74)</t>
  </si>
  <si>
    <t>(7.61 - 8.28)</t>
  </si>
  <si>
    <t>(7.43 - 8.10)</t>
  </si>
  <si>
    <t>(7.16 - 7.82)</t>
  </si>
  <si>
    <t>(7.24 - 7.89)</t>
  </si>
  <si>
    <t>(7.44 - 8.10)</t>
  </si>
  <si>
    <t>(7.02 - 7.65)</t>
  </si>
  <si>
    <t>(7.13 - 7.76)</t>
  </si>
  <si>
    <t>(7.27 - 7.90)</t>
  </si>
  <si>
    <t>(7.23 - 7.86)</t>
  </si>
  <si>
    <t>(6.48 - 7.07)</t>
  </si>
  <si>
    <t>(6.91 - 7.52)</t>
  </si>
  <si>
    <t>(6.76 - 7.36)</t>
  </si>
  <si>
    <t>(6.69 - 7.28)</t>
  </si>
  <si>
    <t>(6.47 - 7.04)</t>
  </si>
  <si>
    <t>(6.66 - 7.24)</t>
  </si>
  <si>
    <t>(6.02 - 6.57)</t>
  </si>
  <si>
    <t>(6.11 - 6.66)</t>
  </si>
  <si>
    <t>(6.13 - 6.68)</t>
  </si>
  <si>
    <t>(5.96 - 6.50)</t>
  </si>
  <si>
    <t>After ACA</t>
  </si>
  <si>
    <t>Before ACA</t>
  </si>
  <si>
    <t xml:space="preserve">Net Change in Cancer Death Rate from Decade Before </t>
  </si>
  <si>
    <t>(2000-2010) to Decade After (2010-2020) ACA Enactment</t>
  </si>
  <si>
    <t>Ave -CI</t>
  </si>
  <si>
    <t>Ave +CI</t>
  </si>
  <si>
    <t>8-14</t>
  </si>
  <si>
    <t>28-34</t>
  </si>
  <si>
    <t>Age selected to avoid deaths in 25-27 year-olds in 2018-2020 after diagnosis during 2011-2017 and in ACA DCE eligible age range</t>
  </si>
  <si>
    <t>4.45  4.96</t>
  </si>
  <si>
    <t>11.063  11.851</t>
  </si>
  <si>
    <t>4.48  4.99</t>
  </si>
  <si>
    <t>11.046  11.837</t>
  </si>
  <si>
    <t>4.13  4.61</t>
  </si>
  <si>
    <t>10.434  11.205</t>
  </si>
  <si>
    <t>4.20  4.68</t>
  </si>
  <si>
    <t>10.172  10.938</t>
  </si>
  <si>
    <t>4.25  4.74</t>
  </si>
  <si>
    <t>10.012  10.778</t>
  </si>
  <si>
    <t>4.08  4.55</t>
  </si>
  <si>
    <t>10.260  11.039</t>
  </si>
  <si>
    <t>4.09  4.57</t>
  </si>
  <si>
    <t>9.779  10.539</t>
  </si>
  <si>
    <t>3.97  4.43</t>
  </si>
  <si>
    <t>9.658  10.407</t>
  </si>
  <si>
    <t>3.95  4.41</t>
  </si>
  <si>
    <t>9.864  10.613</t>
  </si>
  <si>
    <t>3.99  4.45</t>
  </si>
  <si>
    <t>9.646  10.382</t>
  </si>
  <si>
    <t>3.79  4.24</t>
  </si>
  <si>
    <t>9.170  9.880</t>
  </si>
  <si>
    <t>3.72  4.16</t>
  </si>
  <si>
    <t>9.703  10.429</t>
  </si>
  <si>
    <t>3.45  3.88</t>
  </si>
  <si>
    <t>9.428  10.137</t>
  </si>
  <si>
    <t>3.74  4.18</t>
  </si>
  <si>
    <t>9.132  9.826</t>
  </si>
  <si>
    <t>3.36  3.78</t>
  </si>
  <si>
    <t>9.466  10.170</t>
  </si>
  <si>
    <t>3.31  3.73</t>
  </si>
  <si>
    <t>9.642  10.350</t>
  </si>
  <si>
    <t>3.22  3.63</t>
  </si>
  <si>
    <t>9.062  9.744</t>
  </si>
  <si>
    <t>3.09  3.50</t>
  </si>
  <si>
    <t>9.197  9.878</t>
  </si>
  <si>
    <t>3.33  3.75</t>
  </si>
  <si>
    <t>8.616  9.271</t>
  </si>
  <si>
    <t>3.12  3.53</t>
  </si>
  <si>
    <t>8.700  9.354</t>
  </si>
  <si>
    <t xml:space="preserve">Joinpoint </t>
  </si>
  <si>
    <t>8-17</t>
  </si>
  <si>
    <t>28-37</t>
  </si>
  <si>
    <t>(2.479 - 2.791)</t>
  </si>
  <si>
    <t>(2.526 - 2.841)</t>
  </si>
  <si>
    <t>(2.561 - 2.877)</t>
  </si>
  <si>
    <t>(2.471 - 2.781)</t>
  </si>
  <si>
    <t>(2.462 - 2.771)</t>
  </si>
  <si>
    <t>(2.188 - 2.480)</t>
  </si>
  <si>
    <t>(2.292 - 2.591)</t>
  </si>
  <si>
    <t>(2.252 - 2.549)</t>
  </si>
  <si>
    <t>(2.175 - 2.468)</t>
  </si>
  <si>
    <t>(2.150 - 2.440)</t>
  </si>
  <si>
    <t>(2.112 - 2.401)</t>
  </si>
  <si>
    <t>(2.260 - 2.559)</t>
  </si>
  <si>
    <t>(2.203 - 2.499)</t>
  </si>
  <si>
    <t>(2.069 - 2.355)</t>
  </si>
  <si>
    <t>(2.115 - 2.404)</t>
  </si>
  <si>
    <t>(2.144 - 2.435)</t>
  </si>
  <si>
    <t>(2.074 - 2.360)</t>
  </si>
  <si>
    <t>(2.202 - 2.497)</t>
  </si>
  <si>
    <t>(1.927 - 2.204)</t>
  </si>
  <si>
    <t>(1.920 - 2.196)</t>
  </si>
  <si>
    <t>(5.045 - 5.500)</t>
  </si>
  <si>
    <t>(4.827 - 5.269)</t>
  </si>
  <si>
    <t>(4.709 - 5.142)</t>
  </si>
  <si>
    <t>(4.714 - 5.144)</t>
  </si>
  <si>
    <t>(4.836 - 5.269)</t>
  </si>
  <si>
    <t>(4.697 - 5.120)</t>
  </si>
  <si>
    <t>(4.520 - 4.934)</t>
  </si>
  <si>
    <t>(4.525 - 4.936)</t>
  </si>
  <si>
    <t>(4.567 - 4.979)</t>
  </si>
  <si>
    <t>(4.566 - 4.978)</t>
  </si>
  <si>
    <t>(4.321 - 4.719)</t>
  </si>
  <si>
    <t>(4.209 - 4.600)</t>
  </si>
  <si>
    <t>(4.095 - 4.480)</t>
  </si>
  <si>
    <t>(4.277 - 4.669)</t>
  </si>
  <si>
    <t>(3.893 - 4.266)</t>
  </si>
  <si>
    <t>(3.862 - 4.234)</t>
  </si>
  <si>
    <t>(3.702 - 4.066)</t>
  </si>
  <si>
    <t>(3.582 - 3.942)</t>
  </si>
  <si>
    <t>(3.846 - 4.221)</t>
  </si>
  <si>
    <t>(3.582 - 3.946)</t>
  </si>
  <si>
    <t>18-27</t>
  </si>
  <si>
    <t>(14.040 - 14.770)</t>
  </si>
  <si>
    <t>(13.779 - 14.509)</t>
  </si>
  <si>
    <t>(13.236 - 13.957)</t>
  </si>
  <si>
    <t>(12.724 - 13.434)</t>
  </si>
  <si>
    <t>(12.373 - 13.074)</t>
  </si>
  <si>
    <t>(12.793 - 13.506)</t>
  </si>
  <si>
    <t>(12.174 - 12.870)</t>
  </si>
  <si>
    <t>(12.077 - 12.769)</t>
  </si>
  <si>
    <t>(12.280 - 12.978)</t>
  </si>
  <si>
    <t>(11.756 - 12.437)</t>
  </si>
  <si>
    <t>(11.595 - 12.266)</t>
  </si>
  <si>
    <t>(11.679 - 12.349)</t>
  </si>
  <si>
    <t>(11.476 - 12.136)</t>
  </si>
  <si>
    <t>(11.509 - 12.165)</t>
  </si>
  <si>
    <t>(11.581 - 12.234)</t>
  </si>
  <si>
    <t>(11.746 - 12.400)</t>
  </si>
  <si>
    <t>(11.441 - 12.081)</t>
  </si>
  <si>
    <t>(11.394 - 12.029)</t>
  </si>
  <si>
    <t>(10.883 - 11.500)</t>
  </si>
  <si>
    <t>(10.838 - 11.450)</t>
  </si>
  <si>
    <t>-1.9280*</t>
  </si>
  <si>
    <t>13-17</t>
  </si>
  <si>
    <t>18-22</t>
  </si>
  <si>
    <t>23-27</t>
  </si>
  <si>
    <t>5yRS</t>
  </si>
  <si>
    <t>Cumulative Summary</t>
  </si>
  <si>
    <t>85+ years</t>
  </si>
  <si>
    <t>Unknown</t>
  </si>
  <si>
    <t>Relative</t>
  </si>
  <si>
    <t>4yRS</t>
  </si>
  <si>
    <t>2005-2010</t>
  </si>
  <si>
    <t>2000-2010 Constant</t>
  </si>
  <si>
    <t>Absolute Difference</t>
  </si>
  <si>
    <t>2011-2016 Constant</t>
  </si>
  <si>
    <t>% Change</t>
  </si>
  <si>
    <t>2005-2010 Constant</t>
  </si>
  <si>
    <t>2000-2010 Constant except Age 19-23</t>
  </si>
  <si>
    <t>2011-2016 Constant except Age 19-23 Annual Progression 2012-2016</t>
  </si>
  <si>
    <t>% Change Contribution by Progressive Inclusion</t>
  </si>
  <si>
    <t>Average 2000-2010 Constant</t>
  </si>
  <si>
    <t>Average 2011-2016 Constant</t>
  </si>
  <si>
    <t>Average 2005-2010 Constant</t>
  </si>
  <si>
    <t>3yRS</t>
  </si>
  <si>
    <t>SEER22-</t>
  </si>
  <si>
    <t>SE Rel</t>
  </si>
  <si>
    <t>Rel Cum CIs Lower</t>
  </si>
  <si>
    <t>Rel Cum CIs Upper</t>
  </si>
  <si>
    <t>87.19%#</t>
  </si>
  <si>
    <t>0.73%#</t>
  </si>
  <si>
    <t>85.68%#</t>
  </si>
  <si>
    <t>88.56%#</t>
  </si>
  <si>
    <t>25-29</t>
  </si>
  <si>
    <t>DCE</t>
  </si>
  <si>
    <t>2011-2017</t>
  </si>
  <si>
    <t>p</t>
  </si>
  <si>
    <t>2001-2010 Average</t>
  </si>
  <si>
    <t>2011-2020 Average</t>
  </si>
  <si>
    <t>(11.313 - 13.473)</t>
  </si>
  <si>
    <t>(11.461 - 13.568)</t>
  </si>
  <si>
    <t>(10.296 - 12.319)</t>
  </si>
  <si>
    <t>(11.931 - 14.164)</t>
  </si>
  <si>
    <t>(10.440 - 12.584)</t>
  </si>
  <si>
    <t>(11.357 - 13.613)</t>
  </si>
  <si>
    <t>(9.765 - 11.828)</t>
  </si>
  <si>
    <t>(9.575 - 11.645)</t>
  </si>
  <si>
    <t>(9.735 - 11.789)</t>
  </si>
  <si>
    <t>(9.790 - 11.831)</t>
  </si>
  <si>
    <t>(9.701 - 11.716)</t>
  </si>
  <si>
    <t>(9.406 - 11.323)</t>
  </si>
  <si>
    <t>(9.578 - 11.530)</t>
  </si>
  <si>
    <t>(8.947 - 10.822)</t>
  </si>
  <si>
    <t>(10.260 - 12.256)</t>
  </si>
  <si>
    <t>(10.204 - 12.209)</t>
  </si>
  <si>
    <t>(8.828 - 10.661)</t>
  </si>
  <si>
    <t>(9.987 - 11.936)</t>
  </si>
  <si>
    <t>(9.302 - 11.189)</t>
  </si>
  <si>
    <t>(8.772 - 10.587)</t>
  </si>
  <si>
    <t>(13.366 - 15.726)</t>
  </si>
  <si>
    <t>(12.939 - 15.238)</t>
  </si>
  <si>
    <t>(12.173 - 14.341)</t>
  </si>
  <si>
    <t>(11.344 - 13.460)</t>
  </si>
  <si>
    <t>(11.353 - 13.529)</t>
  </si>
  <si>
    <t>(11.223 - 13.439)</t>
  </si>
  <si>
    <t>(11.029 - 13.250)</t>
  </si>
  <si>
    <t>(10.599 - 12.742)</t>
  </si>
  <si>
    <t>(11.738 - 14.016)</t>
  </si>
  <si>
    <t>(10.378 - 12.507)</t>
  </si>
  <si>
    <t>(11.930 - 14.176)</t>
  </si>
  <si>
    <t>(11.432 - 13.607)</t>
  </si>
  <si>
    <t>(10.372 - 12.378)</t>
  </si>
  <si>
    <t>(10.243 - 12.254)</t>
  </si>
  <si>
    <t>(10.683 - 12.718)</t>
  </si>
  <si>
    <t>(10.827 - 12.874)</t>
  </si>
  <si>
    <t>(11.936 - 14.090)</t>
  </si>
  <si>
    <t>(11.105 - 13.149)</t>
  </si>
  <si>
    <t>(10.506 - 12.503)</t>
  </si>
  <si>
    <t>(11.155 - 13.210)</t>
  </si>
  <si>
    <t>1999-2010 Average</t>
  </si>
  <si>
    <t>2011-2022 Average</t>
  </si>
  <si>
    <t>(2.010 - 3.010)</t>
  </si>
  <si>
    <t>(2.072 - 3.064)</t>
  </si>
  <si>
    <t>(2.042 - 3.014)</t>
  </si>
  <si>
    <t>(2.449 - 3.490)</t>
  </si>
  <si>
    <t>(2.550 - 3.585)</t>
  </si>
  <si>
    <t>(1.973 - 2.901)</t>
  </si>
  <si>
    <t>(2.118 - 3.081)</t>
  </si>
  <si>
    <t>(1.991 - 2.933)</t>
  </si>
  <si>
    <t>(2.040 - 2.999)</t>
  </si>
  <si>
    <t>(1.809 - 2.739)</t>
  </si>
  <si>
    <t>(1.781 - 2.709)</t>
  </si>
  <si>
    <t>(1.845 - 2.793)</t>
  </si>
  <si>
    <t>(1.647 - 2.550)</t>
  </si>
  <si>
    <t>(1.750 - 2.675)</t>
  </si>
  <si>
    <t>(1.504 - 2.361)</t>
  </si>
  <si>
    <t>(1.865 - 2.812)</t>
  </si>
  <si>
    <t>(1.640 - 2.546)</t>
  </si>
  <si>
    <t>(1.630 - 2.531)</t>
  </si>
  <si>
    <t>(1.893 - 2.848)</t>
  </si>
  <si>
    <t>(1.934 - 2.877)</t>
  </si>
  <si>
    <t>(1.392 - 2.225)</t>
  </si>
  <si>
    <t>(1.673 - 2.569)</t>
  </si>
  <si>
    <t>(2.092 - 3.088)</t>
  </si>
  <si>
    <t>(2.297 - 3.330)</t>
  </si>
  <si>
    <t>(2.293 - 3.324)</t>
  </si>
  <si>
    <t>(2.142 - 3.133)</t>
  </si>
  <si>
    <t>(2.420 - 3.454)</t>
  </si>
  <si>
    <t>(2.194 - 3.160)</t>
  </si>
  <si>
    <t>(2.641 - 3.699)</t>
  </si>
  <si>
    <t>(1.472 - 2.311)</t>
  </si>
  <si>
    <t>(2.015 - 2.962)</t>
  </si>
  <si>
    <t>(1.703 - 2.609)</t>
  </si>
  <si>
    <t>(1.750 - 2.669)</t>
  </si>
  <si>
    <t>(1.888 - 2.840)</t>
  </si>
  <si>
    <t>(1.796 - 2.733)</t>
  </si>
  <si>
    <t>(2.361 - 3.395)</t>
  </si>
  <si>
    <t>(2.200 - 3.201)</t>
  </si>
  <si>
    <t>(1.795 - 2.718)</t>
  </si>
  <si>
    <t>(2.332 - 3.354)</t>
  </si>
  <si>
    <t>(2.052 - 3.029)</t>
  </si>
  <si>
    <t>(1.775 - 2.707)</t>
  </si>
  <si>
    <t>(1.973 - 2.923)</t>
  </si>
  <si>
    <t>(1.738 - 2.656)</t>
  </si>
  <si>
    <t>(1.772 - 2.695)</t>
  </si>
  <si>
    <t>(2.478 - 3.564)</t>
  </si>
  <si>
    <t>(2.701 - 3.817)</t>
  </si>
  <si>
    <t>(2.457 - 3.517)</t>
  </si>
  <si>
    <t>(2.006 - 2.972)</t>
  </si>
  <si>
    <t>(2.078 - 3.050)</t>
  </si>
  <si>
    <t>(2.460 - 3.496)</t>
  </si>
  <si>
    <t>(2.374 - 3.369)</t>
  </si>
  <si>
    <t>(1.989 - 2.913)</t>
  </si>
  <si>
    <t>(2.341 - 3.341)</t>
  </si>
  <si>
    <t>(2.366 - 3.376)</t>
  </si>
  <si>
    <t>(1.916 - 2.845)</t>
  </si>
  <si>
    <t>(2.370 - 3.403)</t>
  </si>
  <si>
    <t>(2.049 - 3.018)</t>
  </si>
  <si>
    <t>(2.398 - 3.437)</t>
  </si>
  <si>
    <t>(1.931 - 2.872)</t>
  </si>
  <si>
    <t>(2.062 - 3.021)</t>
  </si>
  <si>
    <t>(1.917 - 2.872)</t>
  </si>
  <si>
    <t>(2.108 - 3.093)</t>
  </si>
  <si>
    <t>(2.445 - 3.495)</t>
  </si>
  <si>
    <t>(2.251 - 3.258)</t>
  </si>
  <si>
    <t>(1.925 - 2.864)</t>
  </si>
  <si>
    <t>(3.294 - 4.516)</t>
  </si>
  <si>
    <t>(2.962 - 4.133)</t>
  </si>
  <si>
    <t>(2.754 - 3.867)</t>
  </si>
  <si>
    <t>(2.808 - 3.928)</t>
  </si>
  <si>
    <t>(2.889 - 4.021)</t>
  </si>
  <si>
    <t>(2.707 - 3.796)</t>
  </si>
  <si>
    <t>(2.372 - 3.385)</t>
  </si>
  <si>
    <t>(2.513 - 3.528)</t>
  </si>
  <si>
    <t>(2.418 - 3.422)</t>
  </si>
  <si>
    <t>(2.544 - 3.577)</t>
  </si>
  <si>
    <t>(2.320 - 3.316)</t>
  </si>
  <si>
    <t>(1.988 - 2.923)</t>
  </si>
  <si>
    <t>(1.853 - 2.787)</t>
  </si>
  <si>
    <t>(2.121 - 3.101)</t>
  </si>
  <si>
    <t>(2.086 - 3.061)</t>
  </si>
  <si>
    <t>(1.929 - 2.870)</t>
  </si>
  <si>
    <t>(2.420 - 3.459)</t>
  </si>
  <si>
    <t>(2.203 - 3.189)</t>
  </si>
  <si>
    <t>(1.925 - 2.858)</t>
  </si>
  <si>
    <t>(2.187 - 3.187)</t>
  </si>
  <si>
    <t>(1.636 - 2.532)</t>
  </si>
  <si>
    <t>(2.157 - 3.144)</t>
  </si>
  <si>
    <t>(3.103 - 4.290)</t>
  </si>
  <si>
    <t>(3.160 - 4.354)</t>
  </si>
  <si>
    <t>(2.627 - 3.728)</t>
  </si>
  <si>
    <t>(2.816 - 3.934)</t>
  </si>
  <si>
    <t>(2.764 - 3.870)</t>
  </si>
  <si>
    <t>(2.869 - 3.994)</t>
  </si>
  <si>
    <t>(2.777 - 3.875)</t>
  </si>
  <si>
    <t>(2.317 - 3.316)</t>
  </si>
  <si>
    <t>(1.938 - 2.839)</t>
  </si>
  <si>
    <t>(2.553 - 3.580)</t>
  </si>
  <si>
    <t>(2.456 - 3.470)</t>
  </si>
  <si>
    <t>(1.911 - 2.821)</t>
  </si>
  <si>
    <t>(2.846 - 3.943)</t>
  </si>
  <si>
    <t>(2.417 - 3.444)</t>
  </si>
  <si>
    <t>(2.242 - 3.245)</t>
  </si>
  <si>
    <t>(2.442 - 3.485)</t>
  </si>
  <si>
    <t>(2.393 - 3.425)</t>
  </si>
  <si>
    <t>(2.560 - 3.623)</t>
  </si>
  <si>
    <t>(2.251 - 3.242)</t>
  </si>
  <si>
    <t>(2.624 - 3.694)</t>
  </si>
  <si>
    <t>(2.357 - 3.389)</t>
  </si>
  <si>
    <t>(1.889 - 2.841)</t>
  </si>
  <si>
    <t>(3.181 - 4.388)</t>
  </si>
  <si>
    <t>(3.110 - 4.295)</t>
  </si>
  <si>
    <t>(3.408 - 4.635)</t>
  </si>
  <si>
    <t>(3.491 - 4.735)</t>
  </si>
  <si>
    <t>(2.955 - 4.090)</t>
  </si>
  <si>
    <t>(3.121 - 4.283)</t>
  </si>
  <si>
    <t>(3.200 - 4.374)</t>
  </si>
  <si>
    <t>(2.844 - 3.945)</t>
  </si>
  <si>
    <t>(2.846 - 3.935)</t>
  </si>
  <si>
    <t>(2.486 - 3.486)</t>
  </si>
  <si>
    <t>(2.314 - 3.288)</t>
  </si>
  <si>
    <t>(2.331 - 3.312)</t>
  </si>
  <si>
    <t>(2.428 - 3.441)</t>
  </si>
  <si>
    <t>(2.936 - 4.046)</t>
  </si>
  <si>
    <t>(2.469 - 3.504)</t>
  </si>
  <si>
    <t>(2.895 - 4.016)</t>
  </si>
  <si>
    <t>(2.293 - 3.302)</t>
  </si>
  <si>
    <t>(2.249 - 3.250)</t>
  </si>
  <si>
    <t>(2.109 - 3.078)</t>
  </si>
  <si>
    <t>(2.662 - 3.728)</t>
  </si>
  <si>
    <t>(2.874 - 3.987)</t>
  </si>
  <si>
    <t>(2.281 - 3.296)</t>
  </si>
  <si>
    <t>(3.497 - 4.739)</t>
  </si>
  <si>
    <t>(3.522 - 4.763)</t>
  </si>
  <si>
    <t>(3.742 - 5.018)</t>
  </si>
  <si>
    <t>(3.568 - 4.813)</t>
  </si>
  <si>
    <t>(3.145 - 4.325)</t>
  </si>
  <si>
    <t>(3.361 - 4.559)</t>
  </si>
  <si>
    <t>(3.568 - 4.796)</t>
  </si>
  <si>
    <t>(3.235 - 4.408)</t>
  </si>
  <si>
    <t>(3.161 - 4.312)</t>
  </si>
  <si>
    <t>(2.889 - 3.981)</t>
  </si>
  <si>
    <t>(2.872 - 3.937)</t>
  </si>
  <si>
    <t>(3.009 - 4.101)</t>
  </si>
  <si>
    <t>(2.709 - 3.758)</t>
  </si>
  <si>
    <t>(2.579 - 3.616)</t>
  </si>
  <si>
    <t>(3.005 - 4.124)</t>
  </si>
  <si>
    <t>(2.742 - 3.822)</t>
  </si>
  <si>
    <t>(2.141 - 3.114)</t>
  </si>
  <si>
    <t>(2.666 - 3.744)</t>
  </si>
  <si>
    <t>(2.400 - 3.426)</t>
  </si>
  <si>
    <t>(2.204 - 3.190)</t>
  </si>
  <si>
    <t>(2.359 - 3.367)</t>
  </si>
  <si>
    <t>(2.413 - 3.439)</t>
  </si>
  <si>
    <t>(4.792 - 6.263)</t>
  </si>
  <si>
    <t>(3.796 - 5.094)</t>
  </si>
  <si>
    <t>(4.234 - 5.581)</t>
  </si>
  <si>
    <t>(3.785 - 5.064)</t>
  </si>
  <si>
    <t>(3.386 - 4.601)</t>
  </si>
  <si>
    <t>(3.161 - 4.342)</t>
  </si>
  <si>
    <t>(3.210 - 4.382)</t>
  </si>
  <si>
    <t>(3.118 - 4.274)</t>
  </si>
  <si>
    <t>(3.514 - 4.736)</t>
  </si>
  <si>
    <t>(3.164 - 4.320)</t>
  </si>
  <si>
    <t>(3.422 - 4.608)</t>
  </si>
  <si>
    <t>(3.607 - 4.802)</t>
  </si>
  <si>
    <t>(3.163 - 4.278)</t>
  </si>
  <si>
    <t>(3.057 - 4.162)</t>
  </si>
  <si>
    <t>(2.917 - 4.011)</t>
  </si>
  <si>
    <t>(3.269 - 4.425)</t>
  </si>
  <si>
    <t>(2.656 - 3.715)</t>
  </si>
  <si>
    <t>(2.533 - 3.580)</t>
  </si>
  <si>
    <t>(3.075 - 4.220)</t>
  </si>
  <si>
    <t>(2.433 - 3.463)</t>
  </si>
  <si>
    <t>(2.886 - 3.999)</t>
  </si>
  <si>
    <t>(2.184 - 3.156)</t>
  </si>
  <si>
    <t>(4.207 - 5.624)</t>
  </si>
  <si>
    <t>(4.558 - 6.012)</t>
  </si>
  <si>
    <t>(3.876 - 5.173)</t>
  </si>
  <si>
    <t>(4.208 - 5.547)</t>
  </si>
  <si>
    <t>(3.510 - 4.744)</t>
  </si>
  <si>
    <t>(3.455 - 4.678)</t>
  </si>
  <si>
    <t>(4.263 - 5.615)</t>
  </si>
  <si>
    <t>(3.914 - 5.196)</t>
  </si>
  <si>
    <t>(3.589 - 4.820)</t>
  </si>
  <si>
    <t>(3.942 - 5.230)</t>
  </si>
  <si>
    <t>(3.870 - 5.138)</t>
  </si>
  <si>
    <t>(3.551 - 4.762)</t>
  </si>
  <si>
    <t>(3.975 - 5.215)</t>
  </si>
  <si>
    <t>(3.062 - 4.156)</t>
  </si>
  <si>
    <t>(2.517 - 3.525)</t>
  </si>
  <si>
    <t>(3.135 - 4.260)</t>
  </si>
  <si>
    <t>(3.137 - 4.267)</t>
  </si>
  <si>
    <t>(2.977 - 4.090)</t>
  </si>
  <si>
    <t>(3.003 - 4.129)</t>
  </si>
  <si>
    <t>(2.572 - 3.625)</t>
  </si>
  <si>
    <t>(2.666 - 3.738)</t>
  </si>
  <si>
    <t>(2.920 - 4.037)</t>
  </si>
  <si>
    <t>(4.336 - 5.788)</t>
  </si>
  <si>
    <t>(4.287 - 5.717)</t>
  </si>
  <si>
    <t>(4.253 - 5.646)</t>
  </si>
  <si>
    <t>(4.133 - 5.467)</t>
  </si>
  <si>
    <t>(4.104 - 5.428)</t>
  </si>
  <si>
    <t>(4.441 - 5.815)</t>
  </si>
  <si>
    <t>(4.326 - 5.683)</t>
  </si>
  <si>
    <t>(3.622 - 4.877)</t>
  </si>
  <si>
    <t>(3.760 - 5.022)</t>
  </si>
  <si>
    <t>(3.719 - 4.975)</t>
  </si>
  <si>
    <t>(3.886 - 5.171)</t>
  </si>
  <si>
    <t>(4.258 - 5.590)</t>
  </si>
  <si>
    <t>(3.422 - 4.604)</t>
  </si>
  <si>
    <t>(4.352 - 5.640)</t>
  </si>
  <si>
    <t>(3.421 - 4.569)</t>
  </si>
  <si>
    <t>(3.413 - 4.566)</t>
  </si>
  <si>
    <t>(3.537 - 4.720)</t>
  </si>
  <si>
    <t>(3.534 - 4.724)</t>
  </si>
  <si>
    <t>(2.394 - 3.397)</t>
  </si>
  <si>
    <t>(2.992 - 4.114)</t>
  </si>
  <si>
    <t>(3.038 - 4.173)</t>
  </si>
  <si>
    <t>(3.149 - 4.304)</t>
  </si>
  <si>
    <t>(4.732 - 6.272)</t>
  </si>
  <si>
    <t>(4.083 - 5.499)</t>
  </si>
  <si>
    <t>(4.217 - 5.629)</t>
  </si>
  <si>
    <t>(4.542 - 5.974)</t>
  </si>
  <si>
    <t>(4.041 - 5.361)</t>
  </si>
  <si>
    <t>(4.688 - 6.093)</t>
  </si>
  <si>
    <t>(4.073 - 5.392)</t>
  </si>
  <si>
    <t>(4.717 - 6.128)</t>
  </si>
  <si>
    <t>(4.652 - 6.062)</t>
  </si>
  <si>
    <t>(4.462 - 5.828)</t>
  </si>
  <si>
    <t>(4.646 - 6.039)</t>
  </si>
  <si>
    <t>(3.727 - 4.990)</t>
  </si>
  <si>
    <t>(4.039 - 5.331)</t>
  </si>
  <si>
    <t>(3.689 - 4.908)</t>
  </si>
  <si>
    <t>(3.383 - 4.526)</t>
  </si>
  <si>
    <t>(3.647 - 4.824)</t>
  </si>
  <si>
    <t>(3.224 - 4.342)</t>
  </si>
  <si>
    <t>(3.213 - 4.342)</t>
  </si>
  <si>
    <t>(3.589 - 4.783)</t>
  </si>
  <si>
    <t>(2.735 - 3.798)</t>
  </si>
  <si>
    <t>(3.263 - 4.430)</t>
  </si>
  <si>
    <t>(3.197 - 4.357)</t>
  </si>
  <si>
    <t>(4.572 - 6.070)</t>
  </si>
  <si>
    <t>(5.269 - 6.870)</t>
  </si>
  <si>
    <t>(4.595 - 6.073)</t>
  </si>
  <si>
    <t>(4.828 - 6.326)</t>
  </si>
  <si>
    <t>(5.054 - 6.558)</t>
  </si>
  <si>
    <t>(4.424 - 5.797)</t>
  </si>
  <si>
    <t>(4.382 - 5.741)</t>
  </si>
  <si>
    <t>(4.433 - 5.802)</t>
  </si>
  <si>
    <t>(4.503 - 5.882)</t>
  </si>
  <si>
    <t>(4.595 - 5.994)</t>
  </si>
  <si>
    <t>(4.168 - 5.490)</t>
  </si>
  <si>
    <t>(4.911 - 6.337)</t>
  </si>
  <si>
    <t>(4.302 - 5.644)</t>
  </si>
  <si>
    <t>(3.816 - 5.069)</t>
  </si>
  <si>
    <t>(3.998 - 5.259)</t>
  </si>
  <si>
    <t>(4.427 - 5.716)</t>
  </si>
  <si>
    <t>(4.011 - 5.235)</t>
  </si>
  <si>
    <t>(3.527 - 4.689)</t>
  </si>
  <si>
    <t>(3.492 - 4.661)</t>
  </si>
  <si>
    <t>(3.636 - 4.834)</t>
  </si>
  <si>
    <t>(3.730 - 4.955)</t>
  </si>
  <si>
    <t>(3.293 - 4.462)</t>
  </si>
  <si>
    <t>(4.838 - 6.372)</t>
  </si>
  <si>
    <t>(5.149 - 6.709)</t>
  </si>
  <si>
    <t>(5.089 - 6.660)</t>
  </si>
  <si>
    <t>(4.879 - 6.393)</t>
  </si>
  <si>
    <t>(4.799 - 6.288)</t>
  </si>
  <si>
    <t>(4.491 - 5.907)</t>
  </si>
  <si>
    <t>(5.542 - 7.059)</t>
  </si>
  <si>
    <t>(4.883 - 6.305)</t>
  </si>
  <si>
    <t>(4.607 - 5.992)</t>
  </si>
  <si>
    <t>(4.849 - 6.267)</t>
  </si>
  <si>
    <t>(5.276 - 6.759)</t>
  </si>
  <si>
    <t>(4.896 - 6.318)</t>
  </si>
  <si>
    <t>(4.802 - 6.210)</t>
  </si>
  <si>
    <t>(4.575 - 5.951)</t>
  </si>
  <si>
    <t>(4.602 - 5.965)</t>
  </si>
  <si>
    <t>(4.151 - 5.429)</t>
  </si>
  <si>
    <t>(3.958 - 5.176)</t>
  </si>
  <si>
    <t>(3.875 - 5.077)</t>
  </si>
  <si>
    <t>(3.876 - 5.086)</t>
  </si>
  <si>
    <t>(3.156 - 4.269)</t>
  </si>
  <si>
    <t>(4.536 - 5.863)</t>
  </si>
  <si>
    <t>(4.092 - 5.368)</t>
  </si>
  <si>
    <t>(6.230 - 7.954)</t>
  </si>
  <si>
    <t>(5.662 - 7.322)</t>
  </si>
  <si>
    <t>(5.962 - 7.626)</t>
  </si>
  <si>
    <t>(5.075 - 6.642)</t>
  </si>
  <si>
    <t>(5.707 - 7.337)</t>
  </si>
  <si>
    <t>(5.559 - 7.155)</t>
  </si>
  <si>
    <t>(5.403 - 6.950)</t>
  </si>
  <si>
    <t>(5.008 - 6.458)</t>
  </si>
  <si>
    <t>(4.787 - 6.201)</t>
  </si>
  <si>
    <t>(4.605 - 5.997)</t>
  </si>
  <si>
    <t>(5.128 - 6.592)</t>
  </si>
  <si>
    <t>(5.500 - 7.023)</t>
  </si>
  <si>
    <t>(5.102 - 6.542)</t>
  </si>
  <si>
    <t>(4.637 - 6.017)</t>
  </si>
  <si>
    <t>(4.788 - 6.188)</t>
  </si>
  <si>
    <t>(5.013 - 6.425)</t>
  </si>
  <si>
    <t>(4.407 - 5.715)</t>
  </si>
  <si>
    <t>(4.081 - 5.314)</t>
  </si>
  <si>
    <t>(4.177 - 5.417)</t>
  </si>
  <si>
    <t>(4.592 - 5.897)</t>
  </si>
  <si>
    <t>(3.958 - 5.193)</t>
  </si>
  <si>
    <t>(3.843 - 5.069)</t>
  </si>
  <si>
    <t>(6.043 - 7.680)</t>
  </si>
  <si>
    <t>(5.630 - 7.246)</t>
  </si>
  <si>
    <t>(6.533 - 8.295)</t>
  </si>
  <si>
    <t>(5.233 - 6.794)</t>
  </si>
  <si>
    <t>(6.166 - 7.877)</t>
  </si>
  <si>
    <t>(6.107 - 7.782)</t>
  </si>
  <si>
    <t>(5.950 - 7.590)</t>
  </si>
  <si>
    <t>(6.832 - 8.550)</t>
  </si>
  <si>
    <t>(5.429 - 6.928)</t>
  </si>
  <si>
    <t>(6.326 - 7.929)</t>
  </si>
  <si>
    <t>(5.949 - 7.509)</t>
  </si>
  <si>
    <t>(5.729 - 7.262)</t>
  </si>
  <si>
    <t>(5.193 - 6.669)</t>
  </si>
  <si>
    <t>(5.285 - 6.744)</t>
  </si>
  <si>
    <t>(5.850 - 7.384)</t>
  </si>
  <si>
    <t>(5.858 - 7.391)</t>
  </si>
  <si>
    <t>(5.377 - 6.831)</t>
  </si>
  <si>
    <t>(5.732 - 7.209)</t>
  </si>
  <si>
    <t>(4.676 - 5.984)</t>
  </si>
  <si>
    <t>(4.666 - 5.969)</t>
  </si>
  <si>
    <t>(4.884 - 6.227)</t>
  </si>
  <si>
    <t>(4.367 - 5.657)</t>
  </si>
  <si>
    <t>(6.621 - 8.283)</t>
  </si>
  <si>
    <t>(6.535 - 8.221)</t>
  </si>
  <si>
    <t>(7.039 - 8.839)</t>
  </si>
  <si>
    <t>(6.816 - 8.610)</t>
  </si>
  <si>
    <t>(6.489 - 8.215)</t>
  </si>
  <si>
    <t>(6.050 - 7.743)</t>
  </si>
  <si>
    <t>(6.273 - 7.969)</t>
  </si>
  <si>
    <t>(6.527 - 8.238)</t>
  </si>
  <si>
    <t>(6.322 - 7.979)</t>
  </si>
  <si>
    <t>(6.401 - 8.022)</t>
  </si>
  <si>
    <t>(6.503 - 8.130)</t>
  </si>
  <si>
    <t>(6.782 - 8.448)</t>
  </si>
  <si>
    <t>(5.742 - 7.275)</t>
  </si>
  <si>
    <t>(6.931 - 8.616)</t>
  </si>
  <si>
    <t>(5.907 - 7.441)</t>
  </si>
  <si>
    <t>(5.854 - 7.382)</t>
  </si>
  <si>
    <t>(5.944 - 7.482)</t>
  </si>
  <si>
    <t>(6.083 - 7.621)</t>
  </si>
  <si>
    <t>(5.564 - 7.014)</t>
  </si>
  <si>
    <t>(5.639 - 7.065)</t>
  </si>
  <si>
    <t>(5.580 - 6.996)</t>
  </si>
  <si>
    <t>(5.461 - 6.873)</t>
  </si>
  <si>
    <t>(8.311 - 10.155)</t>
  </si>
  <si>
    <t>(7.698 - 9.461)</t>
  </si>
  <si>
    <t>(7.847 - 9.693)</t>
  </si>
  <si>
    <t>(7.511 - 9.366)</t>
  </si>
  <si>
    <t>(7.499 - 9.377)</t>
  </si>
  <si>
    <t>(7.422 - 9.262)</t>
  </si>
  <si>
    <t>(7.064 - 8.887)</t>
  </si>
  <si>
    <t>(7.468 - 9.312)</t>
  </si>
  <si>
    <t>(7.254 - 9.058)</t>
  </si>
  <si>
    <t>(8.014 - 9.875)</t>
  </si>
  <si>
    <t>(6.893 - 8.580)</t>
  </si>
  <si>
    <t>(6.725 - 8.383)</t>
  </si>
  <si>
    <t>(6.417 - 8.031)</t>
  </si>
  <si>
    <t>(7.147 - 8.841)</t>
  </si>
  <si>
    <t>(6.677 - 8.329)</t>
  </si>
  <si>
    <t>(6.667 - 8.285)</t>
  </si>
  <si>
    <t>(6.587 - 8.197)</t>
  </si>
  <si>
    <t>(7.076 - 8.743)</t>
  </si>
  <si>
    <t>(6.265 - 7.818)</t>
  </si>
  <si>
    <t>(6.118 - 7.632)</t>
  </si>
  <si>
    <t>(6.244 - 7.739)</t>
  </si>
  <si>
    <t>(6.304 - 7.801)</t>
  </si>
  <si>
    <t>(7.743 - 9.525)</t>
  </si>
  <si>
    <t>(7.657 - 9.406)</t>
  </si>
  <si>
    <t>(10.089 - 12.100)</t>
  </si>
  <si>
    <t>(9.510 - 11.521)</t>
  </si>
  <si>
    <t>(8.291 - 10.222)</t>
  </si>
  <si>
    <t>(8.104 - 10.035)</t>
  </si>
  <si>
    <t>(7.859 - 9.728)</t>
  </si>
  <si>
    <t>(7.840 - 9.730)</t>
  </si>
  <si>
    <t>(8.240 - 10.145)</t>
  </si>
  <si>
    <t>(7.654 - 9.474)</t>
  </si>
  <si>
    <t>(8.050 - 9.883)</t>
  </si>
  <si>
    <t>(8.552 - 10.395)</t>
  </si>
  <si>
    <t>(6.812 - 8.480)</t>
  </si>
  <si>
    <t>(7.780 - 9.543)</t>
  </si>
  <si>
    <t>(7.097 - 8.783)</t>
  </si>
  <si>
    <t>(7.237 - 8.948)</t>
  </si>
  <si>
    <t>(7.695 - 9.420)</t>
  </si>
  <si>
    <t>(7.717 - 9.450)</t>
  </si>
  <si>
    <t>(7.104 - 8.767)</t>
  </si>
  <si>
    <t>(8.037 - 9.781)</t>
  </si>
  <si>
    <t>(6.955 - 8.562)</t>
  </si>
  <si>
    <t>(6.814 - 8.369)</t>
  </si>
  <si>
    <t>(10.618 - 12.754)</t>
  </si>
  <si>
    <t>(10.371 - 12.463)</t>
  </si>
  <si>
    <t>(9.226 - 11.133)</t>
  </si>
  <si>
    <t>(9.903 - 11.897)</t>
  </si>
  <si>
    <t>(9.151 - 11.132)</t>
  </si>
  <si>
    <t>(8.791 - 10.782)</t>
  </si>
  <si>
    <t>(9.070 - 11.116)</t>
  </si>
  <si>
    <t>(10.231 - 12.362)</t>
  </si>
  <si>
    <t>(9.406 - 11.482)</t>
  </si>
  <si>
    <t>(8.829 - 10.815)</t>
  </si>
  <si>
    <t>(9.715 - 11.775)</t>
  </si>
  <si>
    <t>(8.944 - 10.904)</t>
  </si>
  <si>
    <t>(7.895 - 9.663)</t>
  </si>
  <si>
    <t>(8.595 - 10.452)</t>
  </si>
  <si>
    <t>(9.016 - 10.903)</t>
  </si>
  <si>
    <t>(8.773 - 10.631)</t>
  </si>
  <si>
    <t>(8.278 - 10.094)</t>
  </si>
  <si>
    <t>(9.125 - 10.994)</t>
  </si>
  <si>
    <t>(7.638 - 9.355)</t>
  </si>
  <si>
    <t>(7.666 - 9.387)</t>
  </si>
  <si>
    <t>(7.676 - 9.382)</t>
  </si>
  <si>
    <t>(7.592 - 9.265)</t>
  </si>
  <si>
    <t>(11.186 - 13.345)</t>
  </si>
  <si>
    <t>(11.780 - 14.008)</t>
  </si>
  <si>
    <t>(12.331 - 14.582)</t>
  </si>
  <si>
    <t>(13.470 - 15.835)</t>
  </si>
  <si>
    <t>(2.156 - 3.111)</t>
  </si>
  <si>
    <t>(1.897 - 2.842)</t>
  </si>
  <si>
    <t>(1.653 - 2.520)</t>
  </si>
  <si>
    <t>(2.031 - 2.965)</t>
  </si>
  <si>
    <t>(1.866 - 2.771)</t>
  </si>
  <si>
    <t>(2.449 - 3.465)</t>
  </si>
  <si>
    <t>(2.222 - 3.206)</t>
  </si>
  <si>
    <t>(1.921 - 2.841)</t>
  </si>
  <si>
    <t>(2.505 - 3.541)</t>
  </si>
  <si>
    <t>(2.084 - 3.043)</t>
  </si>
  <si>
    <t>(2.338 - 3.346)</t>
  </si>
  <si>
    <t>(2.827 - 3.922)</t>
  </si>
  <si>
    <t>(2.328 - 3.337)</t>
  </si>
  <si>
    <t>(2.762 - 3.849)</t>
  </si>
  <si>
    <t>(2.561 - 3.605)</t>
  </si>
  <si>
    <t>(2.323 - 3.310)</t>
  </si>
  <si>
    <t>(2.983 - 4.102)</t>
  </si>
  <si>
    <t>(2.687 - 3.707)</t>
  </si>
  <si>
    <t>(2.859 - 3.966)</t>
  </si>
  <si>
    <t>(2.603 - 3.615)</t>
  </si>
  <si>
    <t>(2.885 - 3.998)</t>
  </si>
  <si>
    <t>(3.676 - 4.888)</t>
  </si>
  <si>
    <t>(2.944 - 4.066)</t>
  </si>
  <si>
    <t>(3.433 - 4.619)</t>
  </si>
  <si>
    <t>(3.890 - 5.160)</t>
  </si>
  <si>
    <t>(4.543 - 5.902)</t>
  </si>
  <si>
    <t>(4.629 - 5.993)</t>
  </si>
  <si>
    <t>(3.938 - 5.208)</t>
  </si>
  <si>
    <t>(5.160 - 6.578)</t>
  </si>
  <si>
    <t>(4.828 - 6.214)</t>
  </si>
  <si>
    <t>(5.014 - 6.402)</t>
  </si>
  <si>
    <t>(5.196 - 6.616)</t>
  </si>
  <si>
    <t>(6.033 - 7.529)</t>
  </si>
  <si>
    <t>(6.626 - 8.204)</t>
  </si>
  <si>
    <t>(7.084 - 8.685)</t>
  </si>
  <si>
    <t>(6.888 - 8.477)</t>
  </si>
  <si>
    <t>(7.964 - 9.653)</t>
  </si>
  <si>
    <t>(7.312 - 8.935)</t>
  </si>
  <si>
    <t>(9.165 - 10.998)</t>
  </si>
  <si>
    <t>(9.299 - 11.116)</t>
  </si>
  <si>
    <t>(10.425 - 12.392)</t>
  </si>
  <si>
    <t>(11.068 - 13.073)</t>
  </si>
  <si>
    <t>Absolute Change</t>
  </si>
  <si>
    <t>25-27</t>
  </si>
  <si>
    <t>28-33</t>
  </si>
  <si>
    <t>28-32</t>
  </si>
  <si>
    <t>7.502  8.222</t>
  </si>
  <si>
    <t>7.531  8.253</t>
  </si>
  <si>
    <t>PostACA</t>
  </si>
  <si>
    <t>PreACE</t>
  </si>
  <si>
    <t>Ave 2001-2010</t>
  </si>
  <si>
    <t>Ave 2011-2016</t>
  </si>
  <si>
    <t>Absolute Diff</t>
  </si>
  <si>
    <t>SEER22</t>
  </si>
  <si>
    <t xml:space="preserve"> {Stage - Summary/Historic.Combined Summary Stage (2004+)} = 'Distant'</t>
  </si>
  <si>
    <t>2004-2010</t>
  </si>
  <si>
    <t xml:space="preserve"> {Stage - Summary/Historic.Combined Summary Stage (2004+)} = 'Regional or Distant'</t>
  </si>
  <si>
    <t xml:space="preserve"> {Stage - Summary/Historic.Combined Summary Stage (2004+)} = All Staged Cases: 'Localized, Regional, Distant'</t>
  </si>
  <si>
    <t>% Distal of All Staged Patients</t>
  </si>
  <si>
    <t>2011-2015</t>
  </si>
  <si>
    <t>2016-2020</t>
  </si>
  <si>
    <t>% of Staged Patients with Regional or Distal Metastatses at Diagnosis</t>
  </si>
  <si>
    <t>% of Staged Patients with Distal Metastatses at Diagnosis</t>
  </si>
  <si>
    <t>Total N</t>
  </si>
  <si>
    <t>19-25</t>
  </si>
  <si>
    <t>26-32</t>
  </si>
  <si>
    <t>12-18</t>
  </si>
  <si>
    <t>2001-2010 Ave</t>
  </si>
  <si>
    <t>2011-2017 Ave</t>
  </si>
  <si>
    <t>2000-2020</t>
  </si>
  <si>
    <t>CI 1999-2010 Ave</t>
  </si>
  <si>
    <t>CI 2011-2022 Ave</t>
  </si>
  <si>
    <t>% Change in CI 2001-2010 Average to 2011-2022 Ave</t>
  </si>
  <si>
    <t>CI</t>
  </si>
  <si>
    <t>Relative Survival</t>
  </si>
  <si>
    <t>N=</t>
  </si>
  <si>
    <t>Cancer Death Rate</t>
  </si>
  <si>
    <t>Years</t>
  </si>
  <si>
    <t>after</t>
  </si>
  <si>
    <t>Diagnoisis</t>
  </si>
  <si>
    <t>Age 12-18</t>
  </si>
  <si>
    <t>Age 26-32</t>
  </si>
  <si>
    <t>Age 19-25</t>
  </si>
  <si>
    <t>Mean</t>
  </si>
  <si>
    <t>HiCi</t>
  </si>
  <si>
    <t>AAPC 2001-2020</t>
  </si>
  <si>
    <t>AAPC 1999-2020</t>
  </si>
  <si>
    <t>-2.3045*</t>
  </si>
  <si>
    <t>-1.0433*</t>
  </si>
  <si>
    <t>-1.1671*</t>
  </si>
  <si>
    <t>-3.0227*</t>
  </si>
  <si>
    <t>1JP</t>
  </si>
  <si>
    <t>2JPs</t>
  </si>
  <si>
    <t>APC</t>
  </si>
  <si>
    <t>3y</t>
  </si>
  <si>
    <t>RS</t>
  </si>
  <si>
    <t xml:space="preserve"> {Stage - Summary/Historic.Combined Summary Stage (2004+)} = 'Regional'</t>
  </si>
  <si>
    <t>% Regional Metastases of All Staged Patients</t>
  </si>
  <si>
    <r>
      <t xml:space="preserve">% </t>
    </r>
    <r>
      <rPr>
        <b/>
        <sz val="11"/>
        <color rgb="FFFF0000"/>
        <rFont val="Aptos Narrow"/>
        <family val="2"/>
        <scheme val="minor"/>
      </rPr>
      <t>Regional</t>
    </r>
    <r>
      <rPr>
        <sz val="11"/>
        <color theme="1"/>
        <rFont val="Aptos Narrow"/>
        <family val="2"/>
        <scheme val="minor"/>
      </rPr>
      <t xml:space="preserve"> Metastases of All Staged Patients</t>
    </r>
  </si>
  <si>
    <t>% of Staged Patients with Regional Metastatses at Diagnosis</t>
  </si>
  <si>
    <t>2001-2020</t>
  </si>
  <si>
    <t>Survival 2001-2020, SEER22-</t>
  </si>
  <si>
    <t>Female</t>
  </si>
  <si>
    <t>Male</t>
  </si>
  <si>
    <t>Total</t>
  </si>
  <si>
    <t>1999-2020</t>
  </si>
  <si>
    <t>2021 &amp; 2022</t>
  </si>
  <si>
    <t>Male and female</t>
  </si>
  <si>
    <t>M&amp;F</t>
  </si>
  <si>
    <t>RelSurv</t>
  </si>
  <si>
    <t>2000-2010</t>
  </si>
  <si>
    <t>Females</t>
  </si>
  <si>
    <t>Males</t>
  </si>
  <si>
    <t>Cancer Deaths 1999-2022, CDC WONDER, sum from below</t>
  </si>
  <si>
    <t>New Cases &amp; Deaths</t>
  </si>
  <si>
    <t>x 26-32</t>
  </si>
  <si>
    <t>x 12-18</t>
  </si>
  <si>
    <t>&lt;--&gt;</t>
  </si>
  <si>
    <t>Malig Cancer Deaths</t>
  </si>
  <si>
    <t>Non-Hispanic Black</t>
  </si>
  <si>
    <t>Non-Hispanic White</t>
  </si>
  <si>
    <t>Hispanic</t>
  </si>
  <si>
    <t>Non-Hispanic Asian or Pacific Islander</t>
  </si>
  <si>
    <t>1999-2010</t>
  </si>
  <si>
    <t>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</si>
</sst>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0.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 tint="-0.249977111117893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9"/>
      <color theme="0" tint="-0.34998626667073579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9"/>
      <color rgb="FF00B0F0"/>
      <name val="Aptos Narrow"/>
      <family val="2"/>
      <scheme val="minor"/>
    </font>
    <font>
      <sz val="11"/>
      <color rgb="FFFF00FF"/>
      <name val="Aptos Narrow"/>
      <family val="2"/>
      <scheme val="minor"/>
    </font>
    <font>
      <sz val="9"/>
      <color rgb="FFFF00FF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2">
    <xf numFmtId="0" fontId="0" fillId="0" borderId="0" xfId="0"/>
    <xf numFmtId="3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9" fontId="0" fillId="0" borderId="0" xfId="1" applyFont="1"/>
    <xf numFmtId="9" fontId="0" fillId="0" borderId="0" xfId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4" fillId="0" borderId="0" xfId="0" applyFont="1"/>
    <xf numFmtId="2" fontId="4" fillId="0" borderId="0" xfId="0" applyNumberFormat="1" applyFont="1"/>
    <xf numFmtId="9" fontId="2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" fontId="0" fillId="0" borderId="13" xfId="0" quotePrefix="1" applyNumberFormat="1" applyBorder="1"/>
    <xf numFmtId="0" fontId="0" fillId="0" borderId="13" xfId="0" applyBorder="1"/>
    <xf numFmtId="0" fontId="5" fillId="3" borderId="0" xfId="0" applyFont="1" applyFill="1"/>
    <xf numFmtId="0" fontId="5" fillId="0" borderId="0" xfId="0" applyFont="1"/>
    <xf numFmtId="0" fontId="5" fillId="0" borderId="2" xfId="0" applyFont="1" applyBorder="1"/>
    <xf numFmtId="0" fontId="5" fillId="3" borderId="2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2" fontId="5" fillId="3" borderId="0" xfId="0" applyNumberFormat="1" applyFont="1" applyFill="1"/>
    <xf numFmtId="2" fontId="5" fillId="0" borderId="0" xfId="0" applyNumberFormat="1" applyFont="1"/>
    <xf numFmtId="2" fontId="5" fillId="0" borderId="2" xfId="0" applyNumberFormat="1" applyFont="1" applyBorder="1"/>
    <xf numFmtId="2" fontId="5" fillId="3" borderId="2" xfId="0" applyNumberFormat="1" applyFont="1" applyFill="1" applyBorder="1"/>
    <xf numFmtId="2" fontId="5" fillId="2" borderId="0" xfId="0" applyNumberFormat="1" applyFont="1" applyFill="1"/>
    <xf numFmtId="2" fontId="5" fillId="2" borderId="2" xfId="0" applyNumberFormat="1" applyFont="1" applyFill="1" applyBorder="1"/>
    <xf numFmtId="164" fontId="5" fillId="3" borderId="7" xfId="0" applyNumberFormat="1" applyFont="1" applyFill="1" applyBorder="1"/>
    <xf numFmtId="164" fontId="5" fillId="0" borderId="0" xfId="0" applyNumberFormat="1" applyFont="1"/>
    <xf numFmtId="164" fontId="5" fillId="0" borderId="2" xfId="0" applyNumberFormat="1" applyFont="1" applyBorder="1"/>
    <xf numFmtId="164" fontId="5" fillId="3" borderId="0" xfId="0" applyNumberFormat="1" applyFont="1" applyFill="1"/>
    <xf numFmtId="164" fontId="5" fillId="3" borderId="2" xfId="0" applyNumberFormat="1" applyFont="1" applyFill="1" applyBorder="1"/>
    <xf numFmtId="164" fontId="5" fillId="2" borderId="7" xfId="0" applyNumberFormat="1" applyFont="1" applyFill="1" applyBorder="1"/>
    <xf numFmtId="164" fontId="5" fillId="2" borderId="0" xfId="0" applyNumberFormat="1" applyFont="1" applyFill="1"/>
    <xf numFmtId="164" fontId="5" fillId="2" borderId="2" xfId="0" applyNumberFormat="1" applyFont="1" applyFill="1" applyBorder="1"/>
    <xf numFmtId="164" fontId="5" fillId="2" borderId="9" xfId="0" applyNumberFormat="1" applyFont="1" applyFill="1" applyBorder="1"/>
    <xf numFmtId="164" fontId="5" fillId="2" borderId="10" xfId="0" applyNumberFormat="1" applyFont="1" applyFill="1" applyBorder="1"/>
    <xf numFmtId="164" fontId="5" fillId="2" borderId="11" xfId="0" applyNumberFormat="1" applyFont="1" applyFill="1" applyBorder="1"/>
    <xf numFmtId="1" fontId="5" fillId="0" borderId="0" xfId="0" applyNumberFormat="1" applyFont="1"/>
    <xf numFmtId="1" fontId="0" fillId="0" borderId="0" xfId="0" applyNumberFormat="1"/>
    <xf numFmtId="2" fontId="5" fillId="0" borderId="0" xfId="0" applyNumberFormat="1" applyFont="1" applyAlignment="1">
      <alignment horizontal="center"/>
    </xf>
    <xf numFmtId="1" fontId="5" fillId="3" borderId="0" xfId="0" applyNumberFormat="1" applyFont="1" applyFill="1"/>
    <xf numFmtId="1" fontId="5" fillId="0" borderId="2" xfId="0" applyNumberFormat="1" applyFont="1" applyBorder="1"/>
    <xf numFmtId="1" fontId="5" fillId="3" borderId="2" xfId="0" applyNumberFormat="1" applyFont="1" applyFill="1" applyBorder="1"/>
    <xf numFmtId="1" fontId="5" fillId="2" borderId="0" xfId="0" applyNumberFormat="1" applyFont="1" applyFill="1"/>
    <xf numFmtId="1" fontId="5" fillId="2" borderId="2" xfId="0" applyNumberFormat="1" applyFont="1" applyFill="1" applyBorder="1"/>
    <xf numFmtId="9" fontId="5" fillId="0" borderId="0" xfId="1" applyFont="1" applyAlignment="1">
      <alignment horizontal="center"/>
    </xf>
    <xf numFmtId="2" fontId="6" fillId="0" borderId="0" xfId="0" applyNumberFormat="1" applyFont="1"/>
    <xf numFmtId="164" fontId="5" fillId="3" borderId="3" xfId="0" applyNumberFormat="1" applyFont="1" applyFill="1" applyBorder="1"/>
    <xf numFmtId="164" fontId="5" fillId="0" borderId="4" xfId="0" applyNumberFormat="1" applyFont="1" applyBorder="1"/>
    <xf numFmtId="164" fontId="5" fillId="0" borderId="14" xfId="0" applyNumberFormat="1" applyFont="1" applyBorder="1"/>
    <xf numFmtId="1" fontId="5" fillId="3" borderId="4" xfId="0" applyNumberFormat="1" applyFont="1" applyFill="1" applyBorder="1"/>
    <xf numFmtId="1" fontId="5" fillId="0" borderId="4" xfId="0" applyNumberFormat="1" applyFont="1" applyBorder="1"/>
    <xf numFmtId="1" fontId="5" fillId="0" borderId="6" xfId="0" applyNumberFormat="1" applyFont="1" applyBorder="1"/>
    <xf numFmtId="1" fontId="5" fillId="0" borderId="8" xfId="0" applyNumberFormat="1" applyFont="1" applyBorder="1"/>
    <xf numFmtId="1" fontId="5" fillId="3" borderId="8" xfId="0" applyNumberFormat="1" applyFont="1" applyFill="1" applyBorder="1"/>
    <xf numFmtId="1" fontId="5" fillId="2" borderId="8" xfId="0" applyNumberFormat="1" applyFont="1" applyFill="1" applyBorder="1"/>
    <xf numFmtId="1" fontId="5" fillId="2" borderId="10" xfId="0" applyNumberFormat="1" applyFont="1" applyFill="1" applyBorder="1"/>
    <xf numFmtId="1" fontId="5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16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right"/>
    </xf>
    <xf numFmtId="164" fontId="5" fillId="0" borderId="16" xfId="0" applyNumberFormat="1" applyFont="1" applyBorder="1"/>
    <xf numFmtId="164" fontId="5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5" fillId="0" borderId="13" xfId="1" applyFont="1" applyBorder="1"/>
    <xf numFmtId="0" fontId="0" fillId="0" borderId="0" xfId="0" quotePrefix="1"/>
    <xf numFmtId="3" fontId="0" fillId="0" borderId="13" xfId="0" applyNumberFormat="1" applyBorder="1"/>
    <xf numFmtId="3" fontId="0" fillId="0" borderId="16" xfId="0" applyNumberForma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3" fontId="0" fillId="0" borderId="0" xfId="0" quotePrefix="1" applyNumberFormat="1"/>
    <xf numFmtId="0" fontId="2" fillId="0" borderId="16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3" fontId="2" fillId="0" borderId="0" xfId="0" applyNumberFormat="1" applyFont="1"/>
    <xf numFmtId="1" fontId="5" fillId="0" borderId="16" xfId="0" applyNumberFormat="1" applyFont="1" applyBorder="1"/>
    <xf numFmtId="2" fontId="0" fillId="0" borderId="13" xfId="0" applyNumberForma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0" fillId="0" borderId="18" xfId="0" quotePrefix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" fontId="0" fillId="0" borderId="0" xfId="0" applyNumberFormat="1"/>
    <xf numFmtId="0" fontId="2" fillId="0" borderId="16" xfId="0" applyFont="1" applyBorder="1"/>
    <xf numFmtId="4" fontId="0" fillId="0" borderId="13" xfId="0" applyNumberFormat="1" applyBorder="1"/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0" fillId="4" borderId="0" xfId="0" applyNumberFormat="1" applyFill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5" borderId="19" xfId="0" applyFill="1" applyBorder="1" applyAlignment="1">
      <alignment horizontal="left" vertical="center"/>
    </xf>
    <xf numFmtId="2" fontId="2" fillId="0" borderId="0" xfId="0" applyNumberFormat="1" applyFont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4" fontId="0" fillId="5" borderId="0" xfId="0" applyNumberFormat="1" applyFill="1" applyAlignment="1">
      <alignment horizontal="center"/>
    </xf>
    <xf numFmtId="0" fontId="0" fillId="0" borderId="13" xfId="0" applyBorder="1" applyAlignment="1">
      <alignment horizontal="center"/>
    </xf>
    <xf numFmtId="10" fontId="0" fillId="0" borderId="0" xfId="0" applyNumberFormat="1"/>
    <xf numFmtId="10" fontId="0" fillId="0" borderId="16" xfId="0" applyNumberFormat="1" applyBorder="1"/>
    <xf numFmtId="10" fontId="0" fillId="0" borderId="13" xfId="0" applyNumberFormat="1" applyBorder="1"/>
    <xf numFmtId="9" fontId="0" fillId="0" borderId="0" xfId="0" applyNumberFormat="1"/>
    <xf numFmtId="0" fontId="0" fillId="0" borderId="18" xfId="0" applyBorder="1"/>
    <xf numFmtId="9" fontId="0" fillId="0" borderId="18" xfId="0" applyNumberFormat="1" applyBorder="1"/>
    <xf numFmtId="9" fontId="0" fillId="0" borderId="2" xfId="0" applyNumberFormat="1" applyBorder="1"/>
    <xf numFmtId="164" fontId="9" fillId="0" borderId="16" xfId="0" applyNumberFormat="1" applyFont="1" applyBorder="1"/>
    <xf numFmtId="2" fontId="7" fillId="0" borderId="16" xfId="0" applyNumberFormat="1" applyFont="1" applyBorder="1"/>
    <xf numFmtId="2" fontId="7" fillId="0" borderId="0" xfId="0" applyNumberFormat="1" applyFont="1"/>
    <xf numFmtId="2" fontId="5" fillId="0" borderId="18" xfId="0" applyNumberFormat="1" applyFont="1" applyBorder="1"/>
    <xf numFmtId="0" fontId="0" fillId="0" borderId="17" xfId="0" applyBorder="1"/>
    <xf numFmtId="0" fontId="0" fillId="0" borderId="21" xfId="0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18" xfId="0" applyNumberFormat="1" applyFont="1" applyBorder="1"/>
    <xf numFmtId="164" fontId="9" fillId="0" borderId="2" xfId="0" applyNumberFormat="1" applyFont="1" applyBorder="1"/>
    <xf numFmtId="164" fontId="9" fillId="0" borderId="0" xfId="0" applyNumberFormat="1" applyFont="1"/>
    <xf numFmtId="164" fontId="0" fillId="0" borderId="19" xfId="0" applyNumberFormat="1" applyBorder="1"/>
    <xf numFmtId="164" fontId="0" fillId="0" borderId="16" xfId="0" applyNumberFormat="1" applyBorder="1"/>
    <xf numFmtId="164" fontId="0" fillId="0" borderId="20" xfId="0" applyNumberFormat="1" applyBorder="1"/>
    <xf numFmtId="164" fontId="0" fillId="0" borderId="18" xfId="0" applyNumberFormat="1" applyBorder="1"/>
    <xf numFmtId="164" fontId="0" fillId="0" borderId="0" xfId="0" applyNumberFormat="1"/>
    <xf numFmtId="164" fontId="0" fillId="0" borderId="2" xfId="0" applyNumberFormat="1" applyBorder="1"/>
    <xf numFmtId="164" fontId="0" fillId="0" borderId="17" xfId="0" applyNumberFormat="1" applyBorder="1"/>
    <xf numFmtId="164" fontId="0" fillId="0" borderId="13" xfId="0" applyNumberFormat="1" applyBorder="1"/>
    <xf numFmtId="164" fontId="0" fillId="0" borderId="21" xfId="0" applyNumberFormat="1" applyBorder="1"/>
    <xf numFmtId="9" fontId="0" fillId="0" borderId="16" xfId="0" applyNumberFormat="1" applyBorder="1"/>
    <xf numFmtId="9" fontId="0" fillId="0" borderId="19" xfId="0" applyNumberFormat="1" applyBorder="1"/>
    <xf numFmtId="9" fontId="0" fillId="0" borderId="0" xfId="0" applyNumberFormat="1" applyAlignment="1">
      <alignment horizontal="right"/>
    </xf>
    <xf numFmtId="165" fontId="7" fillId="0" borderId="0" xfId="0" applyNumberFormat="1" applyFont="1"/>
    <xf numFmtId="9" fontId="0" fillId="0" borderId="20" xfId="0" applyNumberFormat="1" applyBorder="1"/>
    <xf numFmtId="9" fontId="7" fillId="0" borderId="0" xfId="0" applyNumberFormat="1" applyFont="1"/>
    <xf numFmtId="9" fontId="7" fillId="0" borderId="2" xfId="0" applyNumberFormat="1" applyFont="1" applyBorder="1"/>
    <xf numFmtId="9" fontId="7" fillId="0" borderId="18" xfId="0" applyNumberFormat="1" applyFont="1" applyBorder="1"/>
    <xf numFmtId="9" fontId="7" fillId="0" borderId="16" xfId="0" applyNumberFormat="1" applyFont="1" applyBorder="1"/>
    <xf numFmtId="0" fontId="10" fillId="0" borderId="0" xfId="0" applyFont="1"/>
    <xf numFmtId="165" fontId="11" fillId="0" borderId="0" xfId="0" applyNumberFormat="1" applyFont="1"/>
    <xf numFmtId="9" fontId="7" fillId="0" borderId="19" xfId="0" applyNumberFormat="1" applyFont="1" applyBorder="1"/>
    <xf numFmtId="165" fontId="7" fillId="0" borderId="18" xfId="0" applyNumberFormat="1" applyFont="1" applyBorder="1"/>
    <xf numFmtId="9" fontId="7" fillId="0" borderId="20" xfId="0" applyNumberFormat="1" applyFont="1" applyBorder="1"/>
    <xf numFmtId="165" fontId="7" fillId="0" borderId="2" xfId="0" applyNumberFormat="1" applyFont="1" applyBorder="1"/>
    <xf numFmtId="0" fontId="2" fillId="0" borderId="18" xfId="0" applyFont="1" applyBorder="1"/>
    <xf numFmtId="165" fontId="7" fillId="0" borderId="16" xfId="0" applyNumberFormat="1" applyFont="1" applyBorder="1"/>
    <xf numFmtId="165" fontId="7" fillId="0" borderId="19" xfId="0" applyNumberFormat="1" applyFont="1" applyBorder="1"/>
    <xf numFmtId="165" fontId="7" fillId="0" borderId="20" xfId="0" applyNumberFormat="1" applyFont="1" applyBorder="1"/>
    <xf numFmtId="165" fontId="7" fillId="0" borderId="13" xfId="0" applyNumberFormat="1" applyFont="1" applyBorder="1"/>
    <xf numFmtId="165" fontId="7" fillId="0" borderId="17" xfId="0" applyNumberFormat="1" applyFont="1" applyBorder="1"/>
    <xf numFmtId="165" fontId="7" fillId="0" borderId="23" xfId="0" applyNumberFormat="1" applyFont="1" applyBorder="1"/>
    <xf numFmtId="9" fontId="11" fillId="0" borderId="16" xfId="0" applyNumberFormat="1" applyFont="1" applyBorder="1"/>
    <xf numFmtId="9" fontId="11" fillId="0" borderId="0" xfId="0" applyNumberFormat="1" applyFont="1"/>
    <xf numFmtId="165" fontId="11" fillId="0" borderId="2" xfId="0" applyNumberFormat="1" applyFont="1" applyBorder="1"/>
    <xf numFmtId="9" fontId="11" fillId="0" borderId="20" xfId="0" applyNumberFormat="1" applyFont="1" applyBorder="1"/>
    <xf numFmtId="9" fontId="11" fillId="0" borderId="2" xfId="0" applyNumberFormat="1" applyFont="1" applyBorder="1"/>
    <xf numFmtId="165" fontId="11" fillId="5" borderId="0" xfId="0" applyNumberFormat="1" applyFont="1" applyFill="1"/>
    <xf numFmtId="165" fontId="11" fillId="5" borderId="2" xfId="0" applyNumberFormat="1" applyFont="1" applyFill="1" applyBorder="1"/>
    <xf numFmtId="9" fontId="7" fillId="0" borderId="13" xfId="0" applyNumberFormat="1" applyFont="1" applyBorder="1"/>
    <xf numFmtId="2" fontId="7" fillId="0" borderId="13" xfId="0" applyNumberFormat="1" applyFont="1" applyBorder="1"/>
    <xf numFmtId="164" fontId="7" fillId="0" borderId="0" xfId="0" applyNumberFormat="1" applyFont="1"/>
    <xf numFmtId="164" fontId="7" fillId="0" borderId="16" xfId="0" applyNumberFormat="1" applyFont="1" applyBorder="1"/>
    <xf numFmtId="164" fontId="7" fillId="0" borderId="13" xfId="0" applyNumberFormat="1" applyFont="1" applyBorder="1"/>
    <xf numFmtId="1" fontId="7" fillId="0" borderId="0" xfId="0" applyNumberFormat="1" applyFont="1"/>
    <xf numFmtId="1" fontId="7" fillId="0" borderId="16" xfId="0" applyNumberFormat="1" applyFont="1" applyBorder="1"/>
    <xf numFmtId="1" fontId="7" fillId="0" borderId="13" xfId="0" applyNumberFormat="1" applyFont="1" applyBorder="1"/>
    <xf numFmtId="9" fontId="7" fillId="0" borderId="17" xfId="0" applyNumberFormat="1" applyFont="1" applyBorder="1"/>
    <xf numFmtId="9" fontId="7" fillId="0" borderId="21" xfId="0" applyNumberFormat="1" applyFont="1" applyBorder="1"/>
    <xf numFmtId="16" fontId="0" fillId="0" borderId="0" xfId="0" quotePrefix="1" applyNumberFormat="1"/>
    <xf numFmtId="16" fontId="0" fillId="0" borderId="0" xfId="0" quotePrefix="1" applyNumberFormat="1" applyAlignment="1">
      <alignment horizontal="right"/>
    </xf>
    <xf numFmtId="1" fontId="7" fillId="0" borderId="2" xfId="0" applyNumberFormat="1" applyFont="1" applyBorder="1"/>
    <xf numFmtId="1" fontId="7" fillId="0" borderId="20" xfId="0" applyNumberFormat="1" applyFont="1" applyBorder="1"/>
    <xf numFmtId="1" fontId="7" fillId="0" borderId="21" xfId="0" applyNumberFormat="1" applyFont="1" applyBorder="1"/>
    <xf numFmtId="16" fontId="0" fillId="0" borderId="18" xfId="0" quotePrefix="1" applyNumberFormat="1" applyBorder="1"/>
    <xf numFmtId="16" fontId="5" fillId="0" borderId="0" xfId="0" quotePrefix="1" applyNumberFormat="1" applyFont="1" applyAlignment="1">
      <alignment horizontal="right"/>
    </xf>
    <xf numFmtId="16" fontId="5" fillId="0" borderId="18" xfId="0" quotePrefix="1" applyNumberFormat="1" applyFont="1" applyBorder="1" applyAlignment="1">
      <alignment horizontal="right"/>
    </xf>
    <xf numFmtId="0" fontId="5" fillId="0" borderId="18" xfId="0" applyFont="1" applyBorder="1"/>
    <xf numFmtId="0" fontId="2" fillId="0" borderId="2" xfId="0" applyFont="1" applyBorder="1"/>
    <xf numFmtId="165" fontId="7" fillId="0" borderId="21" xfId="0" applyNumberFormat="1" applyFont="1" applyBorder="1"/>
    <xf numFmtId="0" fontId="0" fillId="0" borderId="15" xfId="0" applyBorder="1"/>
    <xf numFmtId="0" fontId="0" fillId="0" borderId="22" xfId="0" applyBorder="1"/>
    <xf numFmtId="0" fontId="0" fillId="0" borderId="23" xfId="0" applyBorder="1"/>
    <xf numFmtId="164" fontId="5" fillId="0" borderId="17" xfId="0" applyNumberFormat="1" applyFont="1" applyBorder="1"/>
    <xf numFmtId="164" fontId="7" fillId="0" borderId="18" xfId="0" applyNumberFormat="1" applyFont="1" applyBorder="1"/>
    <xf numFmtId="164" fontId="5" fillId="0" borderId="21" xfId="0" applyNumberFormat="1" applyFont="1" applyBorder="1"/>
    <xf numFmtId="164" fontId="7" fillId="0" borderId="2" xfId="0" applyNumberFormat="1" applyFont="1" applyBorder="1"/>
    <xf numFmtId="9" fontId="7" fillId="0" borderId="0" xfId="1" applyFont="1"/>
    <xf numFmtId="2" fontId="8" fillId="0" borderId="0" xfId="0" applyNumberFormat="1" applyFont="1"/>
    <xf numFmtId="2" fontId="8" fillId="0" borderId="18" xfId="0" applyNumberFormat="1" applyFont="1" applyBorder="1"/>
    <xf numFmtId="2" fontId="8" fillId="0" borderId="2" xfId="0" applyNumberFormat="1" applyFont="1" applyBorder="1"/>
    <xf numFmtId="2" fontId="7" fillId="0" borderId="16" xfId="1" applyNumberFormat="1" applyFont="1" applyBorder="1"/>
    <xf numFmtId="3" fontId="0" fillId="0" borderId="22" xfId="0" quotePrefix="1" applyNumberFormat="1" applyBorder="1"/>
    <xf numFmtId="165" fontId="7" fillId="0" borderId="22" xfId="0" applyNumberFormat="1" applyFont="1" applyBorder="1"/>
    <xf numFmtId="165" fontId="7" fillId="0" borderId="15" xfId="0" applyNumberFormat="1" applyFont="1" applyBorder="1"/>
    <xf numFmtId="3" fontId="0" fillId="0" borderId="23" xfId="0" quotePrefix="1" applyNumberFormat="1" applyBorder="1"/>
    <xf numFmtId="2" fontId="0" fillId="0" borderId="16" xfId="1" applyNumberFormat="1" applyFont="1" applyBorder="1"/>
    <xf numFmtId="2" fontId="7" fillId="0" borderId="13" xfId="1" applyNumberFormat="1" applyFont="1" applyBorder="1"/>
    <xf numFmtId="2" fontId="0" fillId="0" borderId="13" xfId="1" applyNumberFormat="1" applyFont="1" applyBorder="1"/>
    <xf numFmtId="9" fontId="7" fillId="0" borderId="22" xfId="1" applyFont="1" applyBorder="1"/>
    <xf numFmtId="9" fontId="7" fillId="0" borderId="15" xfId="1" applyFont="1" applyBorder="1"/>
    <xf numFmtId="9" fontId="0" fillId="0" borderId="15" xfId="1" applyFont="1" applyBorder="1"/>
    <xf numFmtId="0" fontId="0" fillId="0" borderId="15" xfId="0" applyBorder="1" applyAlignment="1">
      <alignment horizontal="left"/>
    </xf>
    <xf numFmtId="2" fontId="7" fillId="0" borderId="19" xfId="1" applyNumberFormat="1" applyFont="1" applyBorder="1"/>
    <xf numFmtId="2" fontId="7" fillId="0" borderId="20" xfId="1" applyNumberFormat="1" applyFont="1" applyBorder="1"/>
    <xf numFmtId="2" fontId="7" fillId="0" borderId="17" xfId="1" applyNumberFormat="1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" xfId="0" applyBorder="1" applyAlignment="1">
      <alignment horizontal="center"/>
    </xf>
    <xf numFmtId="0" fontId="0" fillId="0" borderId="20" xfId="0" applyBorder="1"/>
    <xf numFmtId="0" fontId="7" fillId="0" borderId="0" xfId="0" applyFont="1" applyAlignment="1">
      <alignment horizontal="left"/>
    </xf>
    <xf numFmtId="0" fontId="7" fillId="0" borderId="0" xfId="0" applyFont="1"/>
    <xf numFmtId="10" fontId="0" fillId="0" borderId="0" xfId="0" applyNumberFormat="1" applyAlignment="1">
      <alignment horizontal="right"/>
    </xf>
    <xf numFmtId="1" fontId="8" fillId="0" borderId="0" xfId="0" applyNumberFormat="1" applyFont="1"/>
    <xf numFmtId="9" fontId="0" fillId="0" borderId="16" xfId="1" applyFont="1" applyBorder="1"/>
    <xf numFmtId="9" fontId="0" fillId="0" borderId="0" xfId="1" applyFont="1" applyBorder="1"/>
    <xf numFmtId="9" fontId="0" fillId="0" borderId="13" xfId="1" applyFont="1" applyBorder="1"/>
    <xf numFmtId="9" fontId="0" fillId="0" borderId="18" xfId="1" applyFont="1" applyBorder="1"/>
    <xf numFmtId="9" fontId="0" fillId="0" borderId="19" xfId="1" applyFont="1" applyBorder="1"/>
    <xf numFmtId="9" fontId="0" fillId="0" borderId="17" xfId="1" applyFont="1" applyBorder="1"/>
    <xf numFmtId="165" fontId="0" fillId="0" borderId="0" xfId="1" applyNumberFormat="1" applyFont="1" applyBorder="1"/>
    <xf numFmtId="9" fontId="0" fillId="0" borderId="2" xfId="1" applyFont="1" applyBorder="1"/>
    <xf numFmtId="9" fontId="0" fillId="0" borderId="20" xfId="1" applyFont="1" applyBorder="1"/>
    <xf numFmtId="9" fontId="0" fillId="0" borderId="21" xfId="1" applyFont="1" applyBorder="1"/>
    <xf numFmtId="3" fontId="0" fillId="0" borderId="18" xfId="0" applyNumberFormat="1" applyBorder="1"/>
    <xf numFmtId="3" fontId="0" fillId="0" borderId="2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19" xfId="0" applyNumberFormat="1" applyBorder="1"/>
    <xf numFmtId="3" fontId="0" fillId="0" borderId="17" xfId="0" applyNumberFormat="1" applyBorder="1"/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2" fontId="7" fillId="0" borderId="19" xfId="0" applyNumberFormat="1" applyFont="1" applyBorder="1"/>
    <xf numFmtId="2" fontId="7" fillId="0" borderId="20" xfId="0" applyNumberFormat="1" applyFont="1" applyBorder="1"/>
    <xf numFmtId="2" fontId="7" fillId="0" borderId="18" xfId="0" applyNumberFormat="1" applyFont="1" applyBorder="1"/>
    <xf numFmtId="2" fontId="7" fillId="0" borderId="2" xfId="0" applyNumberFormat="1" applyFont="1" applyBorder="1"/>
    <xf numFmtId="1" fontId="7" fillId="0" borderId="19" xfId="0" applyNumberFormat="1" applyFont="1" applyBorder="1"/>
    <xf numFmtId="2" fontId="7" fillId="0" borderId="0" xfId="1" applyNumberFormat="1" applyFont="1" applyBorder="1"/>
    <xf numFmtId="9" fontId="7" fillId="0" borderId="0" xfId="1" applyFont="1" applyBorder="1"/>
    <xf numFmtId="2" fontId="7" fillId="0" borderId="2" xfId="1" applyNumberFormat="1" applyFont="1" applyBorder="1"/>
    <xf numFmtId="9" fontId="1" fillId="0" borderId="0" xfId="1" quotePrefix="1" applyFont="1"/>
    <xf numFmtId="165" fontId="8" fillId="0" borderId="15" xfId="0" applyNumberFormat="1" applyFont="1" applyBorder="1"/>
    <xf numFmtId="165" fontId="8" fillId="0" borderId="22" xfId="0" applyNumberFormat="1" applyFont="1" applyBorder="1"/>
    <xf numFmtId="0" fontId="10" fillId="0" borderId="0" xfId="0" applyFont="1" applyAlignment="1">
      <alignment horizontal="right"/>
    </xf>
    <xf numFmtId="9" fontId="12" fillId="0" borderId="18" xfId="0" applyNumberFormat="1" applyFont="1" applyBorder="1"/>
    <xf numFmtId="9" fontId="12" fillId="0" borderId="0" xfId="0" applyNumberFormat="1" applyFont="1"/>
    <xf numFmtId="9" fontId="12" fillId="0" borderId="2" xfId="0" applyNumberFormat="1" applyFont="1" applyBorder="1"/>
    <xf numFmtId="9" fontId="10" fillId="0" borderId="0" xfId="0" applyNumberFormat="1" applyFont="1"/>
    <xf numFmtId="165" fontId="12" fillId="0" borderId="2" xfId="0" applyNumberFormat="1" applyFont="1" applyBorder="1"/>
    <xf numFmtId="2" fontId="7" fillId="0" borderId="17" xfId="0" applyNumberFormat="1" applyFont="1" applyBorder="1"/>
    <xf numFmtId="2" fontId="7" fillId="0" borderId="21" xfId="0" applyNumberFormat="1" applyFont="1" applyBorder="1"/>
    <xf numFmtId="2" fontId="7" fillId="0" borderId="22" xfId="0" applyNumberFormat="1" applyFont="1" applyBorder="1"/>
    <xf numFmtId="2" fontId="7" fillId="0" borderId="15" xfId="0" applyNumberFormat="1" applyFont="1" applyBorder="1"/>
    <xf numFmtId="2" fontId="7" fillId="0" borderId="23" xfId="0" applyNumberFormat="1" applyFont="1" applyBorder="1"/>
    <xf numFmtId="165" fontId="8" fillId="0" borderId="0" xfId="0" applyNumberFormat="1" applyFont="1"/>
    <xf numFmtId="9" fontId="8" fillId="0" borderId="0" xfId="1" applyFont="1" applyBorder="1"/>
    <xf numFmtId="2" fontId="8" fillId="0" borderId="0" xfId="1" applyNumberFormat="1" applyFont="1" applyBorder="1"/>
    <xf numFmtId="0" fontId="8" fillId="0" borderId="16" xfId="0" applyFont="1" applyBorder="1"/>
    <xf numFmtId="3" fontId="8" fillId="0" borderId="16" xfId="0" applyNumberFormat="1" applyFont="1" applyBorder="1"/>
    <xf numFmtId="0" fontId="8" fillId="0" borderId="0" xfId="0" applyFont="1"/>
    <xf numFmtId="3" fontId="8" fillId="0" borderId="0" xfId="0" applyNumberFormat="1" applyFont="1"/>
    <xf numFmtId="0" fontId="8" fillId="0" borderId="13" xfId="0" applyFont="1" applyBorder="1"/>
    <xf numFmtId="3" fontId="8" fillId="0" borderId="13" xfId="0" applyNumberFormat="1" applyFont="1" applyBorder="1"/>
    <xf numFmtId="1" fontId="8" fillId="0" borderId="16" xfId="0" applyNumberFormat="1" applyFont="1" applyBorder="1"/>
    <xf numFmtId="1" fontId="8" fillId="0" borderId="17" xfId="0" applyNumberFormat="1" applyFont="1" applyBorder="1"/>
    <xf numFmtId="1" fontId="8" fillId="0" borderId="19" xfId="0" applyNumberFormat="1" applyFont="1" applyBorder="1"/>
    <xf numFmtId="1" fontId="8" fillId="0" borderId="20" xfId="0" applyNumberFormat="1" applyFont="1" applyBorder="1"/>
    <xf numFmtId="1" fontId="8" fillId="0" borderId="13" xfId="0" applyNumberFormat="1" applyFont="1" applyBorder="1"/>
    <xf numFmtId="1" fontId="8" fillId="0" borderId="21" xfId="0" applyNumberFormat="1" applyFont="1" applyBorder="1"/>
    <xf numFmtId="2" fontId="8" fillId="0" borderId="1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9" fontId="8" fillId="0" borderId="18" xfId="0" applyNumberFormat="1" applyFont="1" applyBorder="1"/>
    <xf numFmtId="165" fontId="8" fillId="0" borderId="2" xfId="0" applyNumberFormat="1" applyFont="1" applyBorder="1"/>
    <xf numFmtId="165" fontId="8" fillId="0" borderId="18" xfId="0" applyNumberFormat="1" applyFont="1" applyBorder="1"/>
    <xf numFmtId="3" fontId="8" fillId="0" borderId="2" xfId="0" applyNumberFormat="1" applyFont="1" applyBorder="1"/>
    <xf numFmtId="0" fontId="0" fillId="0" borderId="18" xfId="0" applyBorder="1" applyAlignment="1">
      <alignment horizontal="right"/>
    </xf>
    <xf numFmtId="3" fontId="0" fillId="0" borderId="18" xfId="0" applyNumberFormat="1" applyBorder="1" applyAlignment="1">
      <alignment horizontal="right"/>
    </xf>
    <xf numFmtId="0" fontId="2" fillId="0" borderId="15" xfId="0" applyFont="1" applyBorder="1"/>
    <xf numFmtId="10" fontId="7" fillId="0" borderId="0" xfId="1" applyNumberFormat="1" applyFont="1"/>
    <xf numFmtId="0" fontId="13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166" fontId="16" fillId="0" borderId="0" xfId="0" applyNumberFormat="1" applyFont="1"/>
    <xf numFmtId="0" fontId="14" fillId="0" borderId="0" xfId="0" applyFont="1"/>
    <xf numFmtId="164" fontId="2" fillId="0" borderId="0" xfId="0" applyNumberFormat="1" applyFont="1"/>
    <xf numFmtId="0" fontId="15" fillId="0" borderId="0" xfId="0" applyFont="1"/>
    <xf numFmtId="2" fontId="5" fillId="0" borderId="0" xfId="0" applyNumberFormat="1" applyFont="1" applyAlignment="1">
      <alignment vertical="center"/>
    </xf>
    <xf numFmtId="164" fontId="5" fillId="0" borderId="2" xfId="0" applyNumberFormat="1" applyFont="1" applyBorder="1" applyAlignment="1">
      <alignment vertical="center"/>
    </xf>
    <xf numFmtId="3" fontId="0" fillId="0" borderId="2" xfId="0" quotePrefix="1" applyNumberFormat="1" applyBorder="1"/>
    <xf numFmtId="0" fontId="5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quotePrefix="1" applyNumberFormat="1" applyFont="1" applyBorder="1"/>
    <xf numFmtId="0" fontId="17" fillId="0" borderId="2" xfId="0" applyFont="1" applyBorder="1" applyAlignment="1">
      <alignment vertical="center"/>
    </xf>
    <xf numFmtId="0" fontId="17" fillId="0" borderId="0" xfId="0" applyFont="1"/>
    <xf numFmtId="2" fontId="17" fillId="0" borderId="0" xfId="0" applyNumberFormat="1" applyFont="1" applyAlignment="1">
      <alignment vertical="center"/>
    </xf>
    <xf numFmtId="2" fontId="17" fillId="0" borderId="18" xfId="0" applyNumberFormat="1" applyFont="1" applyBorder="1"/>
    <xf numFmtId="2" fontId="17" fillId="0" borderId="2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2" xfId="0" applyNumberFormat="1" applyBorder="1"/>
    <xf numFmtId="2" fontId="7" fillId="0" borderId="0" xfId="0" applyNumberFormat="1" applyFont="1" applyAlignment="1">
      <alignment vertical="center"/>
    </xf>
    <xf numFmtId="2" fontId="15" fillId="0" borderId="2" xfId="0" applyNumberFormat="1" applyFont="1" applyBorder="1"/>
    <xf numFmtId="16" fontId="0" fillId="0" borderId="0" xfId="0" applyNumberFormat="1"/>
    <xf numFmtId="1" fontId="7" fillId="0" borderId="17" xfId="0" applyNumberFormat="1" applyFont="1" applyBorder="1"/>
    <xf numFmtId="16" fontId="0" fillId="0" borderId="18" xfId="0" quotePrefix="1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37" fontId="0" fillId="0" borderId="18" xfId="2" applyNumberFormat="1" applyFont="1" applyBorder="1" applyAlignment="1">
      <alignment horizontal="center"/>
    </xf>
    <xf numFmtId="37" fontId="0" fillId="0" borderId="2" xfId="2" applyNumberFormat="1" applyFont="1" applyBorder="1" applyAlignment="1">
      <alignment horizontal="center"/>
    </xf>
    <xf numFmtId="165" fontId="5" fillId="0" borderId="0" xfId="0" applyNumberFormat="1" applyFont="1"/>
    <xf numFmtId="9" fontId="5" fillId="0" borderId="0" xfId="0" applyNumberFormat="1" applyFont="1"/>
    <xf numFmtId="0" fontId="18" fillId="0" borderId="0" xfId="0" applyFont="1"/>
    <xf numFmtId="165" fontId="19" fillId="0" borderId="0" xfId="0" applyNumberFormat="1" applyFont="1"/>
    <xf numFmtId="0" fontId="20" fillId="0" borderId="2" xfId="0" applyFont="1" applyBorder="1"/>
    <xf numFmtId="165" fontId="21" fillId="0" borderId="2" xfId="0" applyNumberFormat="1" applyFont="1" applyBorder="1"/>
    <xf numFmtId="0" fontId="20" fillId="0" borderId="0" xfId="0" applyFont="1"/>
    <xf numFmtId="165" fontId="21" fillId="0" borderId="0" xfId="0" applyNumberFormat="1" applyFont="1"/>
    <xf numFmtId="37" fontId="2" fillId="0" borderId="0" xfId="2" applyNumberFormat="1" applyFont="1" applyBorder="1" applyAlignment="1">
      <alignment horizontal="center"/>
    </xf>
    <xf numFmtId="37" fontId="1" fillId="0" borderId="0" xfId="2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3" fontId="2" fillId="0" borderId="13" xfId="0" applyNumberFormat="1" applyFont="1" applyBorder="1"/>
    <xf numFmtId="37" fontId="2" fillId="0" borderId="0" xfId="0" applyNumberFormat="1" applyFont="1"/>
    <xf numFmtId="164" fontId="15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quotePrefix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Types" Target="richData/rdRichValueTypes.xml"/><Relationship Id="rId5" Type="http://schemas.openxmlformats.org/officeDocument/2006/relationships/theme" Target="theme/theme1.xml"/><Relationship Id="rId10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Mort!$C$3</c:f>
              <c:strCache>
                <c:ptCount val="1"/>
                <c:pt idx="0">
                  <c:v>18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Mort!$B$4:$B$27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xVal>
          <c:yVal>
            <c:numRef>
              <c:f>Mort!$C$4:$C$27</c:f>
              <c:numCache>
                <c:formatCode>General</c:formatCode>
                <c:ptCount val="24"/>
                <c:pt idx="0">
                  <c:v>3.78</c:v>
                </c:pt>
                <c:pt idx="1">
                  <c:v>3.7</c:v>
                </c:pt>
                <c:pt idx="2">
                  <c:v>4.0199999999999996</c:v>
                </c:pt>
                <c:pt idx="3">
                  <c:v>4.1100000000000003</c:v>
                </c:pt>
                <c:pt idx="4">
                  <c:v>3.52</c:v>
                </c:pt>
                <c:pt idx="5">
                  <c:v>3.7</c:v>
                </c:pt>
                <c:pt idx="6">
                  <c:v>3.79</c:v>
                </c:pt>
                <c:pt idx="7">
                  <c:v>3.39</c:v>
                </c:pt>
                <c:pt idx="8">
                  <c:v>3.39</c:v>
                </c:pt>
                <c:pt idx="9">
                  <c:v>2.99</c:v>
                </c:pt>
                <c:pt idx="10">
                  <c:v>2.8</c:v>
                </c:pt>
                <c:pt idx="11">
                  <c:v>2.82</c:v>
                </c:pt>
                <c:pt idx="12">
                  <c:v>2.93</c:v>
                </c:pt>
                <c:pt idx="13">
                  <c:v>3.49</c:v>
                </c:pt>
                <c:pt idx="14">
                  <c:v>2.99</c:v>
                </c:pt>
                <c:pt idx="15">
                  <c:v>3.46</c:v>
                </c:pt>
                <c:pt idx="16">
                  <c:v>2.8</c:v>
                </c:pt>
                <c:pt idx="17">
                  <c:v>2.75</c:v>
                </c:pt>
                <c:pt idx="18">
                  <c:v>2.59</c:v>
                </c:pt>
                <c:pt idx="19">
                  <c:v>3.19</c:v>
                </c:pt>
                <c:pt idx="20">
                  <c:v>3.43</c:v>
                </c:pt>
                <c:pt idx="21">
                  <c:v>2.79</c:v>
                </c:pt>
                <c:pt idx="22">
                  <c:v>2.84</c:v>
                </c:pt>
                <c:pt idx="23">
                  <c:v>3.37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3-4870-B5C5-26A1879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893904"/>
        <c:axId val="1795887664"/>
      </c:scatterChart>
      <c:valAx>
        <c:axId val="179589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87664"/>
        <c:crosses val="autoZero"/>
        <c:crossBetween val="midCat"/>
      </c:valAx>
      <c:valAx>
        <c:axId val="179588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89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Change in 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Average Annual </a:t>
            </a:r>
            <a:r>
              <a:rPr lang="en-US" sz="1200"/>
              <a:t>Cancer Death</a:t>
            </a:r>
            <a:r>
              <a:rPr lang="en-US" sz="1200" baseline="0"/>
              <a:t> Rate from 12 Years before (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1999-2010) </a:t>
            </a:r>
            <a:r>
              <a:rPr lang="en-US" sz="1200" baseline="0"/>
              <a:t>to 1st 12 YEars after (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2011-2022) </a:t>
            </a:r>
            <a:r>
              <a:rPr lang="en-US" sz="1200" baseline="0"/>
              <a:t>ACA 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Enactment</a:t>
            </a:r>
            <a:endParaRPr lang="en-US" sz="1200"/>
          </a:p>
        </c:rich>
      </c:tx>
      <c:layout>
        <c:manualLayout>
          <c:xMode val="edge"/>
          <c:yMode val="edge"/>
          <c:x val="0.125470611325297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Mort!$AC$100:$AW$100</c:f>
              <c:numCache>
                <c:formatCode>General</c:formatCod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</c:numCache>
            </c:numRef>
          </c:cat>
          <c:val>
            <c:numRef>
              <c:f>Mort!$AC$130:$AW$130</c:f>
              <c:numCache>
                <c:formatCode>0.00</c:formatCode>
                <c:ptCount val="21"/>
                <c:pt idx="0">
                  <c:v>-0.13998616281751414</c:v>
                </c:pt>
                <c:pt idx="1">
                  <c:v>-5.3200875788372806E-2</c:v>
                </c:pt>
                <c:pt idx="2">
                  <c:v>-4.7137134423661922E-2</c:v>
                </c:pt>
                <c:pt idx="3">
                  <c:v>-0.20032641886911656</c:v>
                </c:pt>
                <c:pt idx="4">
                  <c:v>-7.8448024203179298E-2</c:v>
                </c:pt>
                <c:pt idx="5">
                  <c:v>-0.12820329787993404</c:v>
                </c:pt>
                <c:pt idx="6">
                  <c:v>-0.21671667381054435</c:v>
                </c:pt>
                <c:pt idx="7">
                  <c:v>-0.2199419282201196</c:v>
                </c:pt>
                <c:pt idx="8">
                  <c:v>-0.22834803894704139</c:v>
                </c:pt>
                <c:pt idx="9">
                  <c:v>-0.2029779193057355</c:v>
                </c:pt>
                <c:pt idx="10">
                  <c:v>-0.21978202350469428</c:v>
                </c:pt>
                <c:pt idx="11">
                  <c:v>-0.19318888336234755</c:v>
                </c:pt>
                <c:pt idx="12">
                  <c:v>-0.15269280988219405</c:v>
                </c:pt>
                <c:pt idx="13">
                  <c:v>-0.17404417035203751</c:v>
                </c:pt>
                <c:pt idx="14">
                  <c:v>-0.13855834679986287</c:v>
                </c:pt>
                <c:pt idx="15">
                  <c:v>-0.12061856834638013</c:v>
                </c:pt>
                <c:pt idx="16">
                  <c:v>-0.12830661521938019</c:v>
                </c:pt>
                <c:pt idx="17">
                  <c:v>-0.1229752155561166</c:v>
                </c:pt>
                <c:pt idx="18">
                  <c:v>-0.14484913196504148</c:v>
                </c:pt>
                <c:pt idx="19">
                  <c:v>-0.11669354154290079</c:v>
                </c:pt>
                <c:pt idx="20">
                  <c:v>-7.2456489404856272E-2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6-48C8-991F-4EF76FCBD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47954208"/>
        <c:axId val="847943168"/>
      </c:barChart>
      <c:catAx>
        <c:axId val="84795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at Death</a:t>
                </a:r>
              </a:p>
            </c:rich>
          </c:tx>
          <c:layout>
            <c:manualLayout>
              <c:xMode val="edge"/>
              <c:yMode val="edge"/>
              <c:x val="0.43515564511840665"/>
              <c:y val="0.21515532761982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43168"/>
        <c:crosses val="autoZero"/>
        <c:auto val="1"/>
        <c:lblAlgn val="ctr"/>
        <c:lblOffset val="100"/>
        <c:noMultiLvlLbl val="0"/>
      </c:catAx>
      <c:valAx>
        <c:axId val="8479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Change in Average Annual Cancer</a:t>
            </a:r>
            <a:r>
              <a:rPr lang="en-US" sz="1050" baseline="0"/>
              <a:t> Death Rate from </a:t>
            </a:r>
            <a:r>
              <a:rPr lang="en-US" sz="1050"/>
              <a:t>Decade Before to 1st 12 Years After ACA Enactment</a:t>
            </a:r>
          </a:p>
        </c:rich>
      </c:tx>
      <c:layout>
        <c:manualLayout>
          <c:xMode val="edge"/>
          <c:yMode val="edge"/>
          <c:x val="0.1790262769845179"/>
          <c:y val="0.7176691779920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26245064777508"/>
          <c:y val="0.11236630028781262"/>
          <c:w val="0.77082951598976723"/>
          <c:h val="0.86094349888617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Mort!$AA$193</c:f>
              <c:strCache>
                <c:ptCount val="1"/>
                <c:pt idx="0">
                  <c:v>% Change</c:v>
                </c:pt>
              </c:strCache>
            </c:strRef>
          </c:tx>
          <c:spPr>
            <a:gradFill>
              <a:gsLst>
                <a:gs pos="0">
                  <a:schemeClr val="bg1">
                    <a:lumMod val="75000"/>
                  </a:schemeClr>
                </a:gs>
                <a:gs pos="100000">
                  <a:schemeClr val="tx1"/>
                </a:gs>
              </a:gsLst>
              <a:lin ang="0" scaled="0"/>
            </a:gra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Mort!$AO$195:$AQ$195</c:f>
                <c:numCache>
                  <c:formatCode>General</c:formatCode>
                  <c:ptCount val="3"/>
                  <c:pt idx="0">
                    <c:v>7.7142214849247343E-3</c:v>
                  </c:pt>
                  <c:pt idx="1">
                    <c:v>3.4924073141451489E-2</c:v>
                  </c:pt>
                  <c:pt idx="2">
                    <c:v>1.6533444824096723E-2</c:v>
                  </c:pt>
                </c:numCache>
              </c:numRef>
            </c:plus>
            <c:minus>
              <c:numRef>
                <c:f>Mort!$AK$195:$AM$195</c:f>
                <c:numCache>
                  <c:formatCode>General</c:formatCode>
                  <c:ptCount val="3"/>
                  <c:pt idx="0">
                    <c:v>8.3122323954899525E-3</c:v>
                  </c:pt>
                  <c:pt idx="1">
                    <c:v>3.6149562431058796E-2</c:v>
                  </c:pt>
                  <c:pt idx="2">
                    <c:v>1.6602572577883782E-2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50000">
                      <a:schemeClr val="bg1"/>
                    </a:gs>
                    <a:gs pos="55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Mort!$AC$193:$AE$193</c:f>
              <c:numCache>
                <c:formatCode>0%</c:formatCode>
                <c:ptCount val="3"/>
                <c:pt idx="0">
                  <c:v>-8.9371114299378399E-2</c:v>
                </c:pt>
                <c:pt idx="1">
                  <c:v>-0.18843929818608537</c:v>
                </c:pt>
                <c:pt idx="2">
                  <c:v>-0.12871391321632764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80D-A415-EF015F56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in val="-0.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Average Annual Cancer</a:t>
            </a:r>
            <a:r>
              <a:rPr lang="en-US" sz="1050" baseline="0"/>
              <a:t> Death Rate </a:t>
            </a:r>
            <a:r>
              <a:rPr lang="en-US" sz="1050"/>
              <a:t>during Decade Before and 1st 12 Years After ACA Enactment</a:t>
            </a:r>
          </a:p>
        </c:rich>
      </c:tx>
      <c:layout>
        <c:manualLayout>
          <c:xMode val="edge"/>
          <c:yMode val="edge"/>
          <c:x val="0.181299275024858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457920087423"/>
          <c:y val="0.17432227113939799"/>
          <c:w val="0.87286542079912577"/>
          <c:h val="0.7185036279130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Mort!$AA$191</c:f>
              <c:strCache>
                <c:ptCount val="1"/>
                <c:pt idx="0">
                  <c:v>1999-2010 Average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Mort!$AW$191:$AY$191</c:f>
                <c:numCache>
                  <c:formatCode>General</c:formatCode>
                  <c:ptCount val="3"/>
                  <c:pt idx="0">
                    <c:v>0.18960000000000005</c:v>
                  </c:pt>
                  <c:pt idx="1">
                    <c:v>0.2488999999999999</c:v>
                  </c:pt>
                  <c:pt idx="2">
                    <c:v>0.34460000000000013</c:v>
                  </c:pt>
                </c:numCache>
              </c:numRef>
            </c:plus>
            <c:minus>
              <c:numRef>
                <c:f>Mort!$AS$191:$AU$191</c:f>
                <c:numCache>
                  <c:formatCode>General</c:formatCode>
                  <c:ptCount val="3"/>
                  <c:pt idx="0">
                    <c:v>0.18930000000000008</c:v>
                  </c:pt>
                  <c:pt idx="1">
                    <c:v>0.24910000000000004</c:v>
                  </c:pt>
                  <c:pt idx="2">
                    <c:v>0.3446999999999999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Mort!$AC$191:$AE$191</c:f>
              <c:numCache>
                <c:formatCode>0.0</c:formatCode>
                <c:ptCount val="3"/>
                <c:pt idx="0">
                  <c:v>2.7880000000000003</c:v>
                </c:pt>
                <c:pt idx="1">
                  <c:v>4.7154000000000007</c:v>
                </c:pt>
                <c:pt idx="2">
                  <c:v>8.5522999999999989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6-4635-8064-1A3A0D1E3CF8}"/>
            </c:ext>
          </c:extLst>
        </c:ser>
        <c:ser>
          <c:idx val="1"/>
          <c:order val="1"/>
          <c:tx>
            <c:strRef>
              <c:f>Mort!$AA$192</c:f>
              <c:strCache>
                <c:ptCount val="1"/>
                <c:pt idx="0">
                  <c:v>2011-2022 Average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Mort!$AW$192:$AY$192</c:f>
                <c:numCache>
                  <c:formatCode>General</c:formatCode>
                  <c:ptCount val="3"/>
                  <c:pt idx="0">
                    <c:v>0.18174999999999988</c:v>
                  </c:pt>
                  <c:pt idx="1">
                    <c:v>0.21741666666666662</c:v>
                  </c:pt>
                  <c:pt idx="2">
                    <c:v>0.30258333333333337</c:v>
                  </c:pt>
                </c:numCache>
              </c:numRef>
            </c:plus>
            <c:minus>
              <c:numRef>
                <c:f>Mort!$AS$192:$AU$192</c:f>
                <c:numCache>
                  <c:formatCode>General</c:formatCode>
                  <c:ptCount val="3"/>
                  <c:pt idx="0">
                    <c:v>0.18183333333333337</c:v>
                  </c:pt>
                  <c:pt idx="1">
                    <c:v>0.21733333333333346</c:v>
                  </c:pt>
                  <c:pt idx="2">
                    <c:v>0.30258333333333348</c:v>
                  </c:pt>
                </c:numCache>
              </c:numRef>
            </c:minus>
            <c:spPr>
              <a:noFill/>
              <a:ln w="1587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Mort!$AC$192:$AE$192</c:f>
              <c:numCache>
                <c:formatCode>0.0</c:formatCode>
                <c:ptCount val="3"/>
                <c:pt idx="0">
                  <c:v>2.5388333333333333</c:v>
                </c:pt>
                <c:pt idx="1">
                  <c:v>3.8268333333333335</c:v>
                </c:pt>
                <c:pt idx="2">
                  <c:v>7.4515000000000002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6-4635-8064-1A3A0D1E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Change in Average Annual Cancer</a:t>
            </a:r>
            <a:r>
              <a:rPr lang="en-US" sz="1050" baseline="0"/>
              <a:t> Death Rate from </a:t>
            </a:r>
            <a:r>
              <a:rPr lang="en-US" sz="1050"/>
              <a:t>11 Years Before to After ACA Enactment</a:t>
            </a:r>
          </a:p>
        </c:rich>
      </c:tx>
      <c:layout>
        <c:manualLayout>
          <c:xMode val="edge"/>
          <c:yMode val="edge"/>
          <c:x val="0.20651441417301106"/>
          <c:y val="0.8601089876969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26245064777508"/>
          <c:y val="0.11236630028781262"/>
          <c:w val="0.77082951598976723"/>
          <c:h val="0.86094349888617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Mort!$AA$194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Mort!$BB$162:$BE$162</c:f>
                <c:numCache>
                  <c:formatCode>General</c:formatCode>
                  <c:ptCount val="4"/>
                  <c:pt idx="0">
                    <c:v>4.0308173439357192E-3</c:v>
                  </c:pt>
                  <c:pt idx="1">
                    <c:v>3.4421604806238737E-3</c:v>
                  </c:pt>
                  <c:pt idx="2">
                    <c:v>1.1517457438568468E-3</c:v>
                  </c:pt>
                  <c:pt idx="3">
                    <c:v>2.7339822436336925E-4</c:v>
                  </c:pt>
                </c:numCache>
              </c:numRef>
            </c:plus>
            <c:minus>
              <c:numRef>
                <c:f>Mort!$AW$162:$AZ$162</c:f>
                <c:numCache>
                  <c:formatCode>General</c:formatCode>
                  <c:ptCount val="4"/>
                  <c:pt idx="0">
                    <c:v>4.6086526844711789E-3</c:v>
                  </c:pt>
                  <c:pt idx="1">
                    <c:v>3.8148627708065597E-3</c:v>
                  </c:pt>
                  <c:pt idx="2">
                    <c:v>-4.7084417051540262E-3</c:v>
                  </c:pt>
                  <c:pt idx="3">
                    <c:v>2.8756386245894217E-4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50000">
                      <a:schemeClr val="bg1"/>
                    </a:gs>
                    <a:gs pos="55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Mort!$AC$132:$AF$132</c:f>
              <c:strCache>
                <c:ptCount val="4"/>
                <c:pt idx="0">
                  <c:v>13-17</c:v>
                </c:pt>
                <c:pt idx="1">
                  <c:v>18-24</c:v>
                </c:pt>
                <c:pt idx="2">
                  <c:v>25-27</c:v>
                </c:pt>
                <c:pt idx="3">
                  <c:v>28-33</c:v>
                </c:pt>
              </c:strCache>
            </c:strRef>
          </c:cat>
          <c:val>
            <c:numRef>
              <c:f>Mort!$AC$161:$AF$161</c:f>
              <c:numCache>
                <c:formatCode>0%</c:formatCode>
                <c:ptCount val="4"/>
                <c:pt idx="0">
                  <c:v>-0.10611500205991423</c:v>
                </c:pt>
                <c:pt idx="1">
                  <c:v>-0.19923893376112214</c:v>
                </c:pt>
                <c:pt idx="2">
                  <c:v>-0.15431560592850918</c:v>
                </c:pt>
                <c:pt idx="3">
                  <c:v>-0.11851354487880884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7-47A6-8846-C7F5A23A8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54586094558228E-2"/>
          <c:y val="0.21162604202467086"/>
          <c:w val="0.85208198759012133"/>
          <c:h val="0.70100918127323775"/>
        </c:manualLayout>
      </c:layout>
      <c:scatterChart>
        <c:scatterStyle val="lineMarker"/>
        <c:varyColors val="0"/>
        <c:ser>
          <c:idx val="5"/>
          <c:order val="0"/>
          <c:tx>
            <c:strRef>
              <c:f>Mort!$AC$164</c:f>
              <c:strCache>
                <c:ptCount val="1"/>
                <c:pt idx="0">
                  <c:v>12-18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Mort!$AC$168:$AC$189</c:f>
              <c:numCache>
                <c:formatCode>General</c:formatCode>
                <c:ptCount val="22"/>
                <c:pt idx="0">
                  <c:v>3.016</c:v>
                </c:pt>
                <c:pt idx="1">
                  <c:v>3.036</c:v>
                </c:pt>
                <c:pt idx="2">
                  <c:v>3.01</c:v>
                </c:pt>
                <c:pt idx="3">
                  <c:v>2.9820000000000002</c:v>
                </c:pt>
                <c:pt idx="4">
                  <c:v>2.9860000000000002</c:v>
                </c:pt>
                <c:pt idx="5">
                  <c:v>2.5960000000000001</c:v>
                </c:pt>
                <c:pt idx="6">
                  <c:v>2.6549999999999998</c:v>
                </c:pt>
                <c:pt idx="7">
                  <c:v>2.6429999999999998</c:v>
                </c:pt>
                <c:pt idx="8">
                  <c:v>2.4700000000000002</c:v>
                </c:pt>
                <c:pt idx="9">
                  <c:v>2.4860000000000002</c:v>
                </c:pt>
                <c:pt idx="10">
                  <c:v>2.532</c:v>
                </c:pt>
                <c:pt idx="11">
                  <c:v>2.669</c:v>
                </c:pt>
                <c:pt idx="12">
                  <c:v>2.5659999999999998</c:v>
                </c:pt>
                <c:pt idx="13">
                  <c:v>2.5670000000000002</c:v>
                </c:pt>
                <c:pt idx="14">
                  <c:v>2.5840000000000001</c:v>
                </c:pt>
                <c:pt idx="15">
                  <c:v>2.5249999999999999</c:v>
                </c:pt>
                <c:pt idx="16">
                  <c:v>2.4159999999999999</c:v>
                </c:pt>
                <c:pt idx="17">
                  <c:v>2.7250000000000001</c:v>
                </c:pt>
                <c:pt idx="18">
                  <c:v>2.4430000000000001</c:v>
                </c:pt>
                <c:pt idx="19">
                  <c:v>2.335</c:v>
                </c:pt>
                <c:pt idx="20">
                  <c:v>2.5089999999999999</c:v>
                </c:pt>
                <c:pt idx="21">
                  <c:v>2.5950000000000002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F7-4B15-B550-D99135E4DBBF}"/>
            </c:ext>
          </c:extLst>
        </c:ser>
        <c:ser>
          <c:idx val="0"/>
          <c:order val="1"/>
          <c:tx>
            <c:strRef>
              <c:f>Mort!$BG$164</c:f>
              <c:strCache>
                <c:ptCount val="1"/>
                <c:pt idx="0">
                  <c:v>12-18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Mort!$BG$168:$BG$189</c:f>
              <c:numCache>
                <c:formatCode>General</c:formatCode>
                <c:ptCount val="22"/>
                <c:pt idx="0">
                  <c:v>3.1217999999999999</c:v>
                </c:pt>
                <c:pt idx="1">
                  <c:v>3.0445000000000002</c:v>
                </c:pt>
                <c:pt idx="2">
                  <c:v>2.9689999999999999</c:v>
                </c:pt>
                <c:pt idx="3">
                  <c:v>2.8955000000000002</c:v>
                </c:pt>
                <c:pt idx="4">
                  <c:v>2.8237999999999999</c:v>
                </c:pt>
                <c:pt idx="5">
                  <c:v>2.7538999999999998</c:v>
                </c:pt>
                <c:pt idx="6">
                  <c:v>2.6857000000000002</c:v>
                </c:pt>
                <c:pt idx="7">
                  <c:v>2.6191</c:v>
                </c:pt>
                <c:pt idx="8">
                  <c:v>2.5543</c:v>
                </c:pt>
                <c:pt idx="9">
                  <c:v>2.5510999999999999</c:v>
                </c:pt>
                <c:pt idx="10">
                  <c:v>2.548</c:v>
                </c:pt>
                <c:pt idx="11">
                  <c:v>2.5449000000000002</c:v>
                </c:pt>
                <c:pt idx="12">
                  <c:v>2.5417000000000001</c:v>
                </c:pt>
                <c:pt idx="13">
                  <c:v>2.5386000000000002</c:v>
                </c:pt>
                <c:pt idx="14">
                  <c:v>2.5354999999999999</c:v>
                </c:pt>
                <c:pt idx="15">
                  <c:v>2.5324</c:v>
                </c:pt>
                <c:pt idx="16">
                  <c:v>2.5293000000000001</c:v>
                </c:pt>
                <c:pt idx="17">
                  <c:v>2.5261</c:v>
                </c:pt>
                <c:pt idx="18">
                  <c:v>2.5230000000000001</c:v>
                </c:pt>
                <c:pt idx="19">
                  <c:v>2.5198999999999998</c:v>
                </c:pt>
                <c:pt idx="20">
                  <c:v>2.5167999999999999</c:v>
                </c:pt>
                <c:pt idx="21">
                  <c:v>2.5137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7-4B15-B550-D99135E4DBBF}"/>
            </c:ext>
          </c:extLst>
        </c:ser>
        <c:ser>
          <c:idx val="4"/>
          <c:order val="2"/>
          <c:tx>
            <c:strRef>
              <c:f>Mort!$AD$164</c:f>
              <c:strCache>
                <c:ptCount val="1"/>
                <c:pt idx="0">
                  <c:v>19-25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Mort!$AD$168:$AD$189</c:f>
              <c:numCache>
                <c:formatCode>General</c:formatCode>
                <c:ptCount val="22"/>
                <c:pt idx="0">
                  <c:v>4.9660000000000002</c:v>
                </c:pt>
                <c:pt idx="1">
                  <c:v>4.9480000000000004</c:v>
                </c:pt>
                <c:pt idx="2">
                  <c:v>4.6500000000000004</c:v>
                </c:pt>
                <c:pt idx="3">
                  <c:v>4.6539999999999999</c:v>
                </c:pt>
                <c:pt idx="4">
                  <c:v>4.8570000000000002</c:v>
                </c:pt>
                <c:pt idx="5">
                  <c:v>4.6349999999999998</c:v>
                </c:pt>
                <c:pt idx="6">
                  <c:v>4.609</c:v>
                </c:pt>
                <c:pt idx="7">
                  <c:v>4.5759999999999996</c:v>
                </c:pt>
                <c:pt idx="8">
                  <c:v>4.6420000000000003</c:v>
                </c:pt>
                <c:pt idx="9">
                  <c:v>4.617</c:v>
                </c:pt>
                <c:pt idx="10">
                  <c:v>4.3730000000000002</c:v>
                </c:pt>
                <c:pt idx="11">
                  <c:v>4.181</c:v>
                </c:pt>
                <c:pt idx="12">
                  <c:v>3.9820000000000002</c:v>
                </c:pt>
                <c:pt idx="13">
                  <c:v>4.1420000000000003</c:v>
                </c:pt>
                <c:pt idx="14">
                  <c:v>3.8260000000000001</c:v>
                </c:pt>
                <c:pt idx="15">
                  <c:v>3.7730000000000001</c:v>
                </c:pt>
                <c:pt idx="16">
                  <c:v>3.6960000000000002</c:v>
                </c:pt>
                <c:pt idx="17">
                  <c:v>3.37</c:v>
                </c:pt>
                <c:pt idx="18">
                  <c:v>3.8</c:v>
                </c:pt>
                <c:pt idx="19">
                  <c:v>3.6040000000000001</c:v>
                </c:pt>
                <c:pt idx="20">
                  <c:v>3.4780000000000002</c:v>
                </c:pt>
                <c:pt idx="21">
                  <c:v>3.6970000000000001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F7-4B15-B550-D99135E4DBBF}"/>
            </c:ext>
          </c:extLst>
        </c:ser>
        <c:ser>
          <c:idx val="1"/>
          <c:order val="3"/>
          <c:tx>
            <c:strRef>
              <c:f>Mort!$BH$164</c:f>
              <c:strCache>
                <c:ptCount val="1"/>
                <c:pt idx="0">
                  <c:v>19-25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Mort!$BH$168:$BH$189</c:f>
              <c:numCache>
                <c:formatCode>General</c:formatCode>
                <c:ptCount val="22"/>
                <c:pt idx="0">
                  <c:v>4.8954000000000004</c:v>
                </c:pt>
                <c:pt idx="1">
                  <c:v>4.8525999999999998</c:v>
                </c:pt>
                <c:pt idx="2">
                  <c:v>4.8101000000000003</c:v>
                </c:pt>
                <c:pt idx="3">
                  <c:v>4.7679999999999998</c:v>
                </c:pt>
                <c:pt idx="4">
                  <c:v>4.7262000000000004</c:v>
                </c:pt>
                <c:pt idx="5">
                  <c:v>4.6848000000000001</c:v>
                </c:pt>
                <c:pt idx="6">
                  <c:v>4.6437999999999997</c:v>
                </c:pt>
                <c:pt idx="7">
                  <c:v>4.6032000000000002</c:v>
                </c:pt>
                <c:pt idx="8">
                  <c:v>4.5629</c:v>
                </c:pt>
                <c:pt idx="9">
                  <c:v>4.5228999999999999</c:v>
                </c:pt>
                <c:pt idx="10">
                  <c:v>4.3861999999999997</c:v>
                </c:pt>
                <c:pt idx="11">
                  <c:v>4.2535999999999996</c:v>
                </c:pt>
                <c:pt idx="12">
                  <c:v>4.1250999999999998</c:v>
                </c:pt>
                <c:pt idx="13">
                  <c:v>4.0004</c:v>
                </c:pt>
                <c:pt idx="14">
                  <c:v>3.8794</c:v>
                </c:pt>
                <c:pt idx="15">
                  <c:v>3.7622</c:v>
                </c:pt>
                <c:pt idx="16">
                  <c:v>3.6484999999999999</c:v>
                </c:pt>
                <c:pt idx="17">
                  <c:v>3.5381999999999998</c:v>
                </c:pt>
                <c:pt idx="18">
                  <c:v>3.5669</c:v>
                </c:pt>
                <c:pt idx="19">
                  <c:v>3.5958000000000001</c:v>
                </c:pt>
                <c:pt idx="20">
                  <c:v>3.625</c:v>
                </c:pt>
                <c:pt idx="21">
                  <c:v>3.6543999999999999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F7-4B15-B550-D99135E4DBBF}"/>
            </c:ext>
          </c:extLst>
        </c:ser>
        <c:ser>
          <c:idx val="3"/>
          <c:order val="4"/>
          <c:tx>
            <c:strRef>
              <c:f>Mort!$AE$164</c:f>
              <c:strCache>
                <c:ptCount val="1"/>
                <c:pt idx="0">
                  <c:v>26-32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Mort!$AE$168:$AE$189</c:f>
              <c:numCache>
                <c:formatCode>General</c:formatCode>
                <c:ptCount val="22"/>
                <c:pt idx="0">
                  <c:v>9.3140000000000001</c:v>
                </c:pt>
                <c:pt idx="1">
                  <c:v>8.984</c:v>
                </c:pt>
                <c:pt idx="2">
                  <c:v>8.6419999999999995</c:v>
                </c:pt>
                <c:pt idx="3">
                  <c:v>8.6739999999999995</c:v>
                </c:pt>
                <c:pt idx="4">
                  <c:v>8.3330000000000002</c:v>
                </c:pt>
                <c:pt idx="5">
                  <c:v>8.766</c:v>
                </c:pt>
                <c:pt idx="6">
                  <c:v>8.1280000000000001</c:v>
                </c:pt>
                <c:pt idx="7">
                  <c:v>8.1590000000000007</c:v>
                </c:pt>
                <c:pt idx="8">
                  <c:v>8.2460000000000004</c:v>
                </c:pt>
                <c:pt idx="9">
                  <c:v>8.2769999999999992</c:v>
                </c:pt>
                <c:pt idx="10">
                  <c:v>7.4980000000000002</c:v>
                </c:pt>
                <c:pt idx="11">
                  <c:v>7.9480000000000004</c:v>
                </c:pt>
                <c:pt idx="12">
                  <c:v>7.8120000000000003</c:v>
                </c:pt>
                <c:pt idx="13">
                  <c:v>7.7220000000000004</c:v>
                </c:pt>
                <c:pt idx="14">
                  <c:v>7.7279999999999998</c:v>
                </c:pt>
                <c:pt idx="15">
                  <c:v>7.9119999999999999</c:v>
                </c:pt>
                <c:pt idx="16">
                  <c:v>7.0419999999999998</c:v>
                </c:pt>
                <c:pt idx="17">
                  <c:v>7.3970000000000002</c:v>
                </c:pt>
                <c:pt idx="18">
                  <c:v>7.1</c:v>
                </c:pt>
                <c:pt idx="19">
                  <c:v>6.91</c:v>
                </c:pt>
                <c:pt idx="20">
                  <c:v>7.2359999999999998</c:v>
                </c:pt>
                <c:pt idx="21">
                  <c:v>7.1130000000000004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F7-4B15-B550-D99135E4DBBF}"/>
            </c:ext>
          </c:extLst>
        </c:ser>
        <c:ser>
          <c:idx val="2"/>
          <c:order val="5"/>
          <c:tx>
            <c:strRef>
              <c:f>Mort!$BI$164</c:f>
              <c:strCache>
                <c:ptCount val="1"/>
                <c:pt idx="0">
                  <c:v>26-32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Mort!$AA$168:$AA$189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xVal>
          <c:yVal>
            <c:numRef>
              <c:f>Mort!$BI$168:$BI$189</c:f>
              <c:numCache>
                <c:formatCode>General</c:formatCode>
                <c:ptCount val="22"/>
                <c:pt idx="0">
                  <c:v>9.0187000000000008</c:v>
                </c:pt>
                <c:pt idx="1">
                  <c:v>8.9090000000000007</c:v>
                </c:pt>
                <c:pt idx="2">
                  <c:v>8.8005999999999993</c:v>
                </c:pt>
                <c:pt idx="3">
                  <c:v>8.6936</c:v>
                </c:pt>
                <c:pt idx="4">
                  <c:v>8.5878999999999994</c:v>
                </c:pt>
                <c:pt idx="5">
                  <c:v>8.4833999999999996</c:v>
                </c:pt>
                <c:pt idx="6">
                  <c:v>8.3803000000000001</c:v>
                </c:pt>
                <c:pt idx="7">
                  <c:v>8.2782999999999998</c:v>
                </c:pt>
                <c:pt idx="8">
                  <c:v>8.1776999999999997</c:v>
                </c:pt>
                <c:pt idx="9">
                  <c:v>8.0782000000000007</c:v>
                </c:pt>
                <c:pt idx="10">
                  <c:v>7.98</c:v>
                </c:pt>
                <c:pt idx="11">
                  <c:v>7.8829000000000002</c:v>
                </c:pt>
                <c:pt idx="12">
                  <c:v>7.7869999999999999</c:v>
                </c:pt>
                <c:pt idx="13">
                  <c:v>7.6923000000000004</c:v>
                </c:pt>
                <c:pt idx="14">
                  <c:v>7.5987999999999998</c:v>
                </c:pt>
                <c:pt idx="15">
                  <c:v>7.5064000000000002</c:v>
                </c:pt>
                <c:pt idx="16">
                  <c:v>7.4150999999999998</c:v>
                </c:pt>
                <c:pt idx="17">
                  <c:v>7.3249000000000004</c:v>
                </c:pt>
                <c:pt idx="18">
                  <c:v>7.2358000000000002</c:v>
                </c:pt>
                <c:pt idx="19">
                  <c:v>7.1478000000000002</c:v>
                </c:pt>
                <c:pt idx="20">
                  <c:v>7.0609000000000002</c:v>
                </c:pt>
                <c:pt idx="21">
                  <c:v>6.9749999999999996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F7-4B15-B550-D99135E4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76495"/>
        <c:axId val="202376975"/>
      </c:scatterChart>
      <c:valAx>
        <c:axId val="202376495"/>
        <c:scaling>
          <c:orientation val="minMax"/>
          <c:max val="2020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975"/>
        <c:crosses val="autoZero"/>
        <c:crossBetween val="midCat"/>
        <c:majorUnit val="2"/>
      </c:valAx>
      <c:valAx>
        <c:axId val="202376975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Mean &amp; 95% CI of Average Annual Cancer Death Rate during 12 Years Before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(1999-2010)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and After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(2011-2022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ACA Enactment </a:t>
            </a:r>
          </a:p>
          <a:p>
            <a:pPr>
              <a:defRPr sz="1050"/>
            </a:pPr>
            <a:r>
              <a:rPr lang="en-US" sz="1000" b="1"/>
              <a:t>Non-Hispanic</a:t>
            </a:r>
            <a:r>
              <a:rPr lang="en-US" sz="1000" b="1" baseline="0"/>
              <a:t> Blacks</a:t>
            </a:r>
            <a:endParaRPr lang="en-US" sz="1000" b="1"/>
          </a:p>
        </c:rich>
      </c:tx>
      <c:layout>
        <c:manualLayout>
          <c:xMode val="edge"/>
          <c:yMode val="edge"/>
          <c:x val="0.181299275024858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457920087423"/>
          <c:y val="0.17432227113939799"/>
          <c:w val="0.87286542079912577"/>
          <c:h val="0.7185036279130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Mort!$AA$226</c:f>
              <c:strCache>
                <c:ptCount val="1"/>
                <c:pt idx="0">
                  <c:v>1999-2010 Average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Mort!$AW$226:$AY$226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0.71975</c:v>
                  </c:pt>
                  <c:pt idx="2">
                    <c:v>0</c:v>
                  </c:pt>
                </c:numCache>
              </c:numRef>
            </c:plus>
            <c:minus>
              <c:numRef>
                <c:f>Mort!$AS$226:$AU$226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0.71991666666666665</c:v>
                  </c:pt>
                  <c:pt idx="2">
                    <c:v>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Mort!$AC$226:$AE$226</c:f>
              <c:numCache>
                <c:formatCode>0.0</c:formatCode>
                <c:ptCount val="3"/>
                <c:pt idx="0">
                  <c:v>0</c:v>
                </c:pt>
                <c:pt idx="1">
                  <c:v>5.501666666666666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A-4BE9-9DA1-A7C5443A4AB9}"/>
            </c:ext>
          </c:extLst>
        </c:ser>
        <c:ser>
          <c:idx val="1"/>
          <c:order val="1"/>
          <c:tx>
            <c:strRef>
              <c:f>Mort!$AA$227</c:f>
              <c:strCache>
                <c:ptCount val="1"/>
                <c:pt idx="0">
                  <c:v>2011-2022 Average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Mort!$AW$227:$AY$227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0.58558333333333346</c:v>
                  </c:pt>
                  <c:pt idx="2">
                    <c:v>0</c:v>
                  </c:pt>
                </c:numCache>
              </c:numRef>
            </c:plus>
            <c:minus>
              <c:numRef>
                <c:f>Mort!$AS$227:$AU$227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0.58591666666666664</c:v>
                  </c:pt>
                  <c:pt idx="2">
                    <c:v>0</c:v>
                  </c:pt>
                </c:numCache>
              </c:numRef>
            </c:minus>
            <c:spPr>
              <a:noFill/>
              <a:ln w="1587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Mort!$AC$227:$AE$227</c:f>
              <c:numCache>
                <c:formatCode>0.0</c:formatCode>
                <c:ptCount val="3"/>
                <c:pt idx="0">
                  <c:v>0</c:v>
                </c:pt>
                <c:pt idx="1">
                  <c:v>4.1959166666666672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A-4BE9-9DA1-A7C5443A4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Mean &amp; 95% CI of Average Annual Cancer Death Rate during 12 Years Before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(1999-2010)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and After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(2011-2022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ACA Enactment </a:t>
            </a:r>
          </a:p>
          <a:p>
            <a:pPr>
              <a:defRPr sz="1050"/>
            </a:pPr>
            <a:r>
              <a:rPr lang="en-US" sz="1000" b="1"/>
              <a:t>Non-Hispanic</a:t>
            </a:r>
            <a:r>
              <a:rPr lang="en-US" sz="1000" b="1" baseline="0"/>
              <a:t> Whites</a:t>
            </a:r>
            <a:endParaRPr lang="en-US" sz="1000" b="1"/>
          </a:p>
        </c:rich>
      </c:tx>
      <c:layout>
        <c:manualLayout>
          <c:xMode val="edge"/>
          <c:yMode val="edge"/>
          <c:x val="0.181299275024858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457920087423"/>
          <c:y val="0.17432227113939799"/>
          <c:w val="0.87286542079912577"/>
          <c:h val="0.7185036279130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Mort!$AA$226</c:f>
              <c:strCache>
                <c:ptCount val="1"/>
                <c:pt idx="0">
                  <c:v>1999-2010 Average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Mort!$BY$226:$CA$226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0.32300000000000012</c:v>
                  </c:pt>
                  <c:pt idx="2">
                    <c:v>0</c:v>
                  </c:pt>
                </c:numCache>
              </c:numRef>
            </c:plus>
            <c:minus>
              <c:numRef>
                <c:f>Mort!$BU$226:$BW$226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0.32275000000000004</c:v>
                  </c:pt>
                  <c:pt idx="2">
                    <c:v>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Mort!$BE$226:$BG$226</c:f>
              <c:numCache>
                <c:formatCode>0.0</c:formatCode>
                <c:ptCount val="3"/>
                <c:pt idx="0">
                  <c:v>0</c:v>
                </c:pt>
                <c:pt idx="1">
                  <c:v>4.7542499999999999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FD1-A129-9D03834874FE}"/>
            </c:ext>
          </c:extLst>
        </c:ser>
        <c:ser>
          <c:idx val="1"/>
          <c:order val="1"/>
          <c:tx>
            <c:strRef>
              <c:f>Mort!$AA$227</c:f>
              <c:strCache>
                <c:ptCount val="1"/>
                <c:pt idx="0">
                  <c:v>2011-2022 Average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Mort!$BY$227:$CA$227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0.28233333333333321</c:v>
                  </c:pt>
                  <c:pt idx="2">
                    <c:v>0</c:v>
                  </c:pt>
                </c:numCache>
              </c:numRef>
            </c:plus>
            <c:minus>
              <c:numRef>
                <c:f>Mort!$BU$227:$BW$227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0.28241666666666665</c:v>
                  </c:pt>
                  <c:pt idx="2">
                    <c:v>0</c:v>
                  </c:pt>
                </c:numCache>
              </c:numRef>
            </c:minus>
            <c:spPr>
              <a:noFill/>
              <a:ln w="1587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Mort!$BE$227:$BG$227</c:f>
              <c:numCache>
                <c:formatCode>0.0</c:formatCode>
                <c:ptCount val="3"/>
                <c:pt idx="0">
                  <c:v>0</c:v>
                </c:pt>
                <c:pt idx="1">
                  <c:v>3.5881666666666665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4-4FD1-A129-9D0383487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Mean &amp; 95% CI of Average Annual Cancer Death Rate during 12 Years Before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(1999-2010)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and After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(2011-2022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ACA Enactment </a:t>
            </a:r>
          </a:p>
          <a:p>
            <a:pPr>
              <a:defRPr sz="1050"/>
            </a:pPr>
            <a:r>
              <a:rPr lang="en-US" sz="1000" b="1"/>
              <a:t>Hispanic</a:t>
            </a:r>
          </a:p>
        </c:rich>
      </c:tx>
      <c:layout>
        <c:manualLayout>
          <c:xMode val="edge"/>
          <c:yMode val="edge"/>
          <c:x val="0.181299275024858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457920087423"/>
          <c:y val="0.17432227113939799"/>
          <c:w val="0.87286542079912577"/>
          <c:h val="0.7185036279130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Mort!$AA$226</c:f>
              <c:strCache>
                <c:ptCount val="1"/>
                <c:pt idx="0">
                  <c:v>1999-2010 Average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Mort!$DA$226:$DC$226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0.57183333333333342</c:v>
                  </c:pt>
                  <c:pt idx="2">
                    <c:v>0</c:v>
                  </c:pt>
                </c:numCache>
              </c:numRef>
            </c:plus>
            <c:minus>
              <c:numRef>
                <c:f>Mort!$CW$226:$CY$226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0.57150000000000001</c:v>
                  </c:pt>
                  <c:pt idx="2">
                    <c:v>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Mort!$CG$226:$CI$226</c:f>
              <c:numCache>
                <c:formatCode>0.0</c:formatCode>
                <c:ptCount val="3"/>
                <c:pt idx="0">
                  <c:v>0</c:v>
                </c:pt>
                <c:pt idx="1">
                  <c:v>4.5645833333333332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C-40F3-BABF-141970A87C7D}"/>
            </c:ext>
          </c:extLst>
        </c:ser>
        <c:ser>
          <c:idx val="1"/>
          <c:order val="1"/>
          <c:tx>
            <c:strRef>
              <c:f>Mort!$AA$227</c:f>
              <c:strCache>
                <c:ptCount val="1"/>
                <c:pt idx="0">
                  <c:v>2011-2022 Average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Mort!$DA$227:$DC$227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0.50166666666666682</c:v>
                  </c:pt>
                  <c:pt idx="2">
                    <c:v>0</c:v>
                  </c:pt>
                </c:numCache>
              </c:numRef>
            </c:plus>
            <c:minus>
              <c:numRef>
                <c:f>Mort!$CW$227:$CY$227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0.50183333333333335</c:v>
                  </c:pt>
                  <c:pt idx="2">
                    <c:v>0</c:v>
                  </c:pt>
                </c:numCache>
              </c:numRef>
            </c:minus>
            <c:spPr>
              <a:noFill/>
              <a:ln w="1587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Mort!$CG$227:$CI$227</c:f>
              <c:numCache>
                <c:formatCode>0.0</c:formatCode>
                <c:ptCount val="3"/>
                <c:pt idx="0">
                  <c:v>0</c:v>
                </c:pt>
                <c:pt idx="1">
                  <c:v>4.4140833333333331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C-40F3-BABF-141970A8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Mean &amp; 95% CI of Average Annual Cancer Death Rate during 12 Years Before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(1999-2010)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and After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(2011-2022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ACA Enactment </a:t>
            </a:r>
          </a:p>
          <a:p>
            <a:pPr>
              <a:defRPr sz="1050"/>
            </a:pPr>
            <a:r>
              <a:rPr lang="en-US" sz="1000" b="1"/>
              <a:t>Non-Hispanic Asian</a:t>
            </a:r>
            <a:r>
              <a:rPr lang="en-US" sz="1000" b="1" baseline="0"/>
              <a:t> or Pacific Islender</a:t>
            </a:r>
            <a:endParaRPr lang="en-US" sz="1000" b="1"/>
          </a:p>
        </c:rich>
      </c:tx>
      <c:layout>
        <c:manualLayout>
          <c:xMode val="edge"/>
          <c:yMode val="edge"/>
          <c:x val="0.181299275024858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457920087423"/>
          <c:y val="0.17432227113939799"/>
          <c:w val="0.87286542079912577"/>
          <c:h val="0.71850362791309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Mort!$AA$226</c:f>
              <c:strCache>
                <c:ptCount val="1"/>
                <c:pt idx="0">
                  <c:v>1999-2010 Average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Mort!$EC$226:$EE$226</c:f>
                <c:numCache>
                  <c:formatCode>General</c:formatCode>
                  <c:ptCount val="3"/>
                  <c:pt idx="1">
                    <c:v>1.1075000000000002</c:v>
                  </c:pt>
                  <c:pt idx="2">
                    <c:v>0</c:v>
                  </c:pt>
                </c:numCache>
              </c:numRef>
            </c:plus>
            <c:minus>
              <c:numRef>
                <c:f>Mort!$DY$226:$EA$226</c:f>
                <c:numCache>
                  <c:formatCode>General</c:formatCode>
                  <c:ptCount val="3"/>
                  <c:pt idx="1">
                    <c:v>0.90775000000000006</c:v>
                  </c:pt>
                  <c:pt idx="2">
                    <c:v>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Mort!$DI$226:$DK$226</c:f>
              <c:numCache>
                <c:formatCode>0.0</c:formatCode>
                <c:ptCount val="3"/>
                <c:pt idx="0">
                  <c:v>0</c:v>
                </c:pt>
                <c:pt idx="1">
                  <c:v>3.7376666666666658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4-4DEB-B843-E1D80662069A}"/>
            </c:ext>
          </c:extLst>
        </c:ser>
        <c:ser>
          <c:idx val="1"/>
          <c:order val="1"/>
          <c:tx>
            <c:strRef>
              <c:f>Mort!$AA$227</c:f>
              <c:strCache>
                <c:ptCount val="1"/>
                <c:pt idx="0">
                  <c:v>2011-2022 Average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Mort!$EC$227:$EE$227</c:f>
                <c:numCache>
                  <c:formatCode>General</c:formatCode>
                  <c:ptCount val="3"/>
                  <c:pt idx="1">
                    <c:v>0.89158333333333317</c:v>
                  </c:pt>
                  <c:pt idx="2">
                    <c:v>0</c:v>
                  </c:pt>
                </c:numCache>
              </c:numRef>
            </c:plus>
            <c:minus>
              <c:numRef>
                <c:f>Mort!$DY$227:$EA$227</c:f>
                <c:numCache>
                  <c:formatCode>General</c:formatCode>
                  <c:ptCount val="3"/>
                  <c:pt idx="1">
                    <c:v>0.73333333333333339</c:v>
                  </c:pt>
                  <c:pt idx="2">
                    <c:v>0</c:v>
                  </c:pt>
                </c:numCache>
              </c:numRef>
            </c:minus>
            <c:spPr>
              <a:noFill/>
              <a:ln w="1587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Mort!$AC$164:$AE$164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Mort!$DI$227:$DK$227</c:f>
              <c:numCache>
                <c:formatCode>0.0</c:formatCode>
                <c:ptCount val="3"/>
                <c:pt idx="0">
                  <c:v>0</c:v>
                </c:pt>
                <c:pt idx="1">
                  <c:v>3.0729166666666665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4-4DEB-B843-E1D806620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tx1"/>
                </a:solidFill>
              </a:rPr>
              <a:t>Mean</a:t>
            </a:r>
            <a:r>
              <a:rPr lang="en-US" sz="1100" b="1" baseline="0">
                <a:solidFill>
                  <a:schemeClr val="tx1"/>
                </a:solidFill>
              </a:rPr>
              <a:t> &amp; 95% CI of </a:t>
            </a:r>
            <a:r>
              <a:rPr lang="en-US" sz="1100" b="1">
                <a:solidFill>
                  <a:schemeClr val="tx1"/>
                </a:solidFill>
              </a:rPr>
              <a:t>Average Annual Cancer</a:t>
            </a:r>
            <a:r>
              <a:rPr lang="en-US" sz="1100" b="1" baseline="0">
                <a:solidFill>
                  <a:schemeClr val="tx1"/>
                </a:solidFill>
              </a:rPr>
              <a:t> Death Rate </a:t>
            </a:r>
            <a:br>
              <a:rPr lang="en-US" sz="1100" b="1" baseline="0">
                <a:solidFill>
                  <a:schemeClr val="tx1"/>
                </a:solidFill>
              </a:rPr>
            </a:br>
            <a:r>
              <a:rPr lang="en-US" sz="1100" b="1">
                <a:solidFill>
                  <a:schemeClr val="tx1"/>
                </a:solidFill>
              </a:rPr>
              <a:t>during 12 Years Before </a:t>
            </a:r>
            <a:r>
              <a:rPr lang="en-US" sz="1100" b="0">
                <a:solidFill>
                  <a:schemeClr val="tx1"/>
                </a:solidFill>
              </a:rPr>
              <a:t>(1999-2010)</a:t>
            </a:r>
            <a:r>
              <a:rPr lang="en-US" sz="1100" b="0" baseline="0">
                <a:solidFill>
                  <a:schemeClr val="tx1"/>
                </a:solidFill>
              </a:rPr>
              <a:t> </a:t>
            </a:r>
            <a:r>
              <a:rPr lang="en-US" sz="1100" b="1">
                <a:solidFill>
                  <a:schemeClr val="tx1"/>
                </a:solidFill>
              </a:rPr>
              <a:t>and After </a:t>
            </a:r>
            <a:r>
              <a:rPr lang="en-US" sz="1100" b="0" i="0" u="none" strike="noStrike" kern="1200" spc="0" baseline="0">
                <a:solidFill>
                  <a:schemeClr val="tx1"/>
                </a:solidFill>
              </a:rPr>
              <a:t>(2011-2022) </a:t>
            </a:r>
            <a:br>
              <a:rPr lang="en-US" sz="1100" b="0" i="0" u="none" strike="noStrike" kern="1200" spc="0" baseline="0">
                <a:solidFill>
                  <a:schemeClr val="tx1"/>
                </a:solidFill>
              </a:rPr>
            </a:br>
            <a:r>
              <a:rPr lang="en-US" sz="1100" b="1">
                <a:solidFill>
                  <a:schemeClr val="tx1"/>
                </a:solidFill>
              </a:rPr>
              <a:t>ACA Enactment,</a:t>
            </a:r>
            <a:r>
              <a:rPr lang="en-US" sz="1100" b="1" baseline="0">
                <a:solidFill>
                  <a:schemeClr val="tx1"/>
                </a:solidFill>
              </a:rPr>
              <a:t> </a:t>
            </a:r>
            <a:r>
              <a:rPr lang="en-US" sz="1100" b="1">
                <a:solidFill>
                  <a:schemeClr val="tx1"/>
                </a:solidFill>
              </a:rPr>
              <a:t>by Race/Ehniticy</a:t>
            </a:r>
          </a:p>
          <a:p>
            <a:pPr>
              <a:defRPr sz="1050"/>
            </a:pPr>
            <a:r>
              <a:rPr lang="en-US" sz="800" b="0" u="sng">
                <a:solidFill>
                  <a:schemeClr val="tx1"/>
                </a:solidFill>
              </a:rPr>
              <a:t>Data Source</a:t>
            </a:r>
            <a:r>
              <a:rPr lang="en-US" sz="800" b="0">
                <a:solidFill>
                  <a:schemeClr val="tx1"/>
                </a:solidFill>
              </a:rPr>
              <a:t>: CDC WONDER</a:t>
            </a:r>
            <a:endParaRPr lang="en-US" sz="105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707810055831220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58894639146862E-2"/>
          <c:y val="0.14098675253245962"/>
          <c:w val="0.91143468533987892"/>
          <c:h val="0.68801713167752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Mort!$L$226</c:f>
              <c:strCache>
                <c:ptCount val="1"/>
                <c:pt idx="0">
                  <c:v>1999-2010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Mort!$N$228:$Q$228</c:f>
                <c:numCache>
                  <c:formatCode>General</c:formatCode>
                  <c:ptCount val="4"/>
                  <c:pt idx="0">
                    <c:v>0.71975</c:v>
                  </c:pt>
                  <c:pt idx="1">
                    <c:v>0.32300000000000012</c:v>
                  </c:pt>
                  <c:pt idx="2">
                    <c:v>0.57183333333333342</c:v>
                  </c:pt>
                  <c:pt idx="3">
                    <c:v>1.1075000000000002</c:v>
                  </c:pt>
                </c:numCache>
              </c:numRef>
            </c:plus>
            <c:minus>
              <c:numRef>
                <c:f>Mort!$N$230:$Q$230</c:f>
                <c:numCache>
                  <c:formatCode>General</c:formatCode>
                  <c:ptCount val="4"/>
                  <c:pt idx="0">
                    <c:v>0.71991666666666665</c:v>
                  </c:pt>
                  <c:pt idx="1">
                    <c:v>0.32275000000000004</c:v>
                  </c:pt>
                  <c:pt idx="2">
                    <c:v>0.57150000000000001</c:v>
                  </c:pt>
                  <c:pt idx="3">
                    <c:v>0.90775000000000006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Mort!$N$225:$Q$225</c:f>
              <c:strCache>
                <c:ptCount val="4"/>
                <c:pt idx="0">
                  <c:v>Non-Hispanic Black</c:v>
                </c:pt>
                <c:pt idx="1">
                  <c:v>Non-Hispanic White</c:v>
                </c:pt>
                <c:pt idx="2">
                  <c:v>Hispanic</c:v>
                </c:pt>
                <c:pt idx="3">
                  <c:v>Non-Hispanic Asian or Pacific Islander</c:v>
                </c:pt>
              </c:strCache>
            </c:strRef>
          </c:cat>
          <c:val>
            <c:numRef>
              <c:f>Mort!$N$226:$Q$226</c:f>
              <c:numCache>
                <c:formatCode>0.0</c:formatCode>
                <c:ptCount val="4"/>
                <c:pt idx="0">
                  <c:v>5.501666666666666</c:v>
                </c:pt>
                <c:pt idx="1">
                  <c:v>4.7542499999999999</c:v>
                </c:pt>
                <c:pt idx="2">
                  <c:v>4.5645833333333332</c:v>
                </c:pt>
                <c:pt idx="3">
                  <c:v>3.7376666666666658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7-478E-8199-05149E28849B}"/>
            </c:ext>
          </c:extLst>
        </c:ser>
        <c:ser>
          <c:idx val="2"/>
          <c:order val="1"/>
          <c:tx>
            <c:strRef>
              <c:f>Mort!$L$227</c:f>
              <c:strCache>
                <c:ptCount val="1"/>
                <c:pt idx="0">
                  <c:v>2011-2022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Mort!$N$229:$Q$229</c:f>
                <c:numCache>
                  <c:formatCode>General</c:formatCode>
                  <c:ptCount val="4"/>
                  <c:pt idx="0">
                    <c:v>0.58558333333333346</c:v>
                  </c:pt>
                  <c:pt idx="1">
                    <c:v>0.28233333333333321</c:v>
                  </c:pt>
                  <c:pt idx="2">
                    <c:v>0.50166666666666682</c:v>
                  </c:pt>
                  <c:pt idx="3">
                    <c:v>0.89158333333333317</c:v>
                  </c:pt>
                </c:numCache>
              </c:numRef>
            </c:plus>
            <c:minus>
              <c:numRef>
                <c:f>Mort!$N$231:$Q$231</c:f>
                <c:numCache>
                  <c:formatCode>General</c:formatCode>
                  <c:ptCount val="4"/>
                  <c:pt idx="0">
                    <c:v>0.58591666666666664</c:v>
                  </c:pt>
                  <c:pt idx="1">
                    <c:v>0.28241666666666665</c:v>
                  </c:pt>
                  <c:pt idx="2">
                    <c:v>0.50183333333333335</c:v>
                  </c:pt>
                  <c:pt idx="3">
                    <c:v>0.73333333333333339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tx1"/>
                    </a:gs>
                    <a:gs pos="54000">
                      <a:schemeClr val="tx1"/>
                    </a:gs>
                    <a:gs pos="59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Mort!$N$225:$Q$225</c:f>
              <c:strCache>
                <c:ptCount val="4"/>
                <c:pt idx="0">
                  <c:v>Non-Hispanic Black</c:v>
                </c:pt>
                <c:pt idx="1">
                  <c:v>Non-Hispanic White</c:v>
                </c:pt>
                <c:pt idx="2">
                  <c:v>Hispanic</c:v>
                </c:pt>
                <c:pt idx="3">
                  <c:v>Non-Hispanic Asian or Pacific Islander</c:v>
                </c:pt>
              </c:strCache>
            </c:strRef>
          </c:cat>
          <c:val>
            <c:numRef>
              <c:f>Mort!$N$227:$Q$227</c:f>
              <c:numCache>
                <c:formatCode>0.0</c:formatCode>
                <c:ptCount val="4"/>
                <c:pt idx="0">
                  <c:v>4.1959166666666672</c:v>
                </c:pt>
                <c:pt idx="1">
                  <c:v>3.5881666666666665</c:v>
                </c:pt>
                <c:pt idx="2">
                  <c:v>4.4140833333333331</c:v>
                </c:pt>
                <c:pt idx="3">
                  <c:v>3.0729166666666665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7-478E-8199-05149E28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"/>
        <c:noMultiLvlLbl val="0"/>
      </c:catAx>
      <c:valAx>
        <c:axId val="730628080"/>
        <c:scaling>
          <c:orientation val="minMax"/>
          <c:max val="6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Deaths per 100,000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936141423908349"/>
          <c:y val="0.17807545895926755"/>
          <c:w val="0.37901541181866083"/>
          <c:h val="6.6875654793532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Mort!$AQ$3:$AS$3</c:f>
                <c:numCache>
                  <c:formatCode>General</c:formatCode>
                  <c:ptCount val="3"/>
                  <c:pt idx="0">
                    <c:v>0.48714285714285666</c:v>
                  </c:pt>
                  <c:pt idx="1">
                    <c:v>0.60522534013605522</c:v>
                  </c:pt>
                  <c:pt idx="2">
                    <c:v>0.82489795918367204</c:v>
                  </c:pt>
                </c:numCache>
              </c:numRef>
            </c:plus>
            <c:minus>
              <c:numRef>
                <c:f>Mort!$AU$3:$AW$3</c:f>
                <c:numCache>
                  <c:formatCode>General</c:formatCode>
                  <c:ptCount val="3"/>
                  <c:pt idx="0">
                    <c:v>1.9428571428571431</c:v>
                  </c:pt>
                  <c:pt idx="1">
                    <c:v>3.5755909863945563</c:v>
                  </c:pt>
                  <c:pt idx="2">
                    <c:v>6.3283673469387782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Mort!$AE$2:$AG$2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Mort!$AE$3:$AG$3</c:f>
              <c:numCache>
                <c:formatCode>0.0</c:formatCode>
                <c:ptCount val="3"/>
                <c:pt idx="0">
                  <c:v>2.4299999999999997</c:v>
                </c:pt>
                <c:pt idx="1">
                  <c:v>4.1808163265306115</c:v>
                </c:pt>
                <c:pt idx="2">
                  <c:v>7.1532653061224503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7-4FD4-9644-FD514D23DB4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Mort!$AQ$4:$AS$4</c:f>
                <c:numCache>
                  <c:formatCode>General</c:formatCode>
                  <c:ptCount val="3"/>
                  <c:pt idx="0">
                    <c:v>0.40864261983863281</c:v>
                  </c:pt>
                  <c:pt idx="1">
                    <c:v>0.54469387755102172</c:v>
                  </c:pt>
                  <c:pt idx="2">
                    <c:v>0.71918367346938794</c:v>
                  </c:pt>
                </c:numCache>
              </c:numRef>
            </c:plus>
            <c:minus>
              <c:numRef>
                <c:f>Mort!$AU$4:$AW$4</c:f>
                <c:numCache>
                  <c:formatCode>General</c:formatCode>
                  <c:ptCount val="3"/>
                  <c:pt idx="0">
                    <c:v>1.8382961556715713</c:v>
                  </c:pt>
                  <c:pt idx="1">
                    <c:v>2.8346938775510191</c:v>
                  </c:pt>
                  <c:pt idx="2">
                    <c:v>5.479183673469386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Mort!$AE$2:$AG$2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Mort!$AE$4:$AG$4</c:f>
              <c:numCache>
                <c:formatCode>0.0</c:formatCode>
                <c:ptCount val="3"/>
                <c:pt idx="0">
                  <c:v>2.2469387755102042</c:v>
                </c:pt>
                <c:pt idx="1">
                  <c:v>3.3793877551020408</c:v>
                </c:pt>
                <c:pt idx="2">
                  <c:v>6.1983673469387739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7-4FD4-9644-FD514D23D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6003071"/>
        <c:axId val="1485984351"/>
      </c:barChart>
      <c:catAx>
        <c:axId val="148600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984351"/>
        <c:crosses val="autoZero"/>
        <c:auto val="1"/>
        <c:lblAlgn val="ctr"/>
        <c:lblOffset val="100"/>
        <c:noMultiLvlLbl val="0"/>
      </c:catAx>
      <c:valAx>
        <c:axId val="1485984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00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Surv!$AM$38</c:f>
              <c:strCache>
                <c:ptCount val="1"/>
                <c:pt idx="0">
                  <c:v>18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Surv!$AM$39:$AM$55</c:f>
              <c:numCache>
                <c:formatCode>0%</c:formatCode>
                <c:ptCount val="17"/>
                <c:pt idx="0">
                  <c:v>0.79620000000000002</c:v>
                </c:pt>
                <c:pt idx="1">
                  <c:v>0.81200000000000006</c:v>
                </c:pt>
                <c:pt idx="2">
                  <c:v>0.81259999999999999</c:v>
                </c:pt>
                <c:pt idx="3">
                  <c:v>0.82850000000000001</c:v>
                </c:pt>
                <c:pt idx="4">
                  <c:v>0.83360000000000001</c:v>
                </c:pt>
                <c:pt idx="5">
                  <c:v>0.82430000000000003</c:v>
                </c:pt>
                <c:pt idx="6">
                  <c:v>0.84309999999999996</c:v>
                </c:pt>
                <c:pt idx="7">
                  <c:v>0.85189999999999999</c:v>
                </c:pt>
                <c:pt idx="8">
                  <c:v>0.87549999999999994</c:v>
                </c:pt>
                <c:pt idx="9">
                  <c:v>0.87870000000000004</c:v>
                </c:pt>
                <c:pt idx="10">
                  <c:v>0.88119999999999998</c:v>
                </c:pt>
                <c:pt idx="11">
                  <c:v>0.83989999999999998</c:v>
                </c:pt>
                <c:pt idx="12">
                  <c:v>0.878</c:v>
                </c:pt>
                <c:pt idx="13">
                  <c:v>0.86680000000000001</c:v>
                </c:pt>
                <c:pt idx="14">
                  <c:v>0.8851</c:v>
                </c:pt>
                <c:pt idx="15">
                  <c:v>0.88539999999999996</c:v>
                </c:pt>
                <c:pt idx="16">
                  <c:v>0.871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A-4FAC-8370-AB009FD75DA9}"/>
            </c:ext>
          </c:extLst>
        </c:ser>
        <c:ser>
          <c:idx val="1"/>
          <c:order val="1"/>
          <c:tx>
            <c:strRef>
              <c:f>Surv!$AN$38</c:f>
              <c:strCache>
                <c:ptCount val="1"/>
                <c:pt idx="0">
                  <c:v>19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Surv!$AN$39:$AN$55</c:f>
              <c:numCache>
                <c:formatCode>0%</c:formatCode>
                <c:ptCount val="17"/>
                <c:pt idx="0">
                  <c:v>0.7782</c:v>
                </c:pt>
                <c:pt idx="1">
                  <c:v>0.80420000000000003</c:v>
                </c:pt>
                <c:pt idx="2">
                  <c:v>0.81059999999999999</c:v>
                </c:pt>
                <c:pt idx="3">
                  <c:v>0.81140000000000001</c:v>
                </c:pt>
                <c:pt idx="4">
                  <c:v>0.84130000000000005</c:v>
                </c:pt>
                <c:pt idx="5">
                  <c:v>0.85119999999999996</c:v>
                </c:pt>
                <c:pt idx="6">
                  <c:v>0.79720000000000002</c:v>
                </c:pt>
                <c:pt idx="7">
                  <c:v>0.82640000000000002</c:v>
                </c:pt>
                <c:pt idx="8">
                  <c:v>0.83109999999999995</c:v>
                </c:pt>
                <c:pt idx="9">
                  <c:v>0.82299999999999995</c:v>
                </c:pt>
                <c:pt idx="10">
                  <c:v>0.84409999999999996</c:v>
                </c:pt>
                <c:pt idx="11">
                  <c:v>0.88900000000000001</c:v>
                </c:pt>
                <c:pt idx="12">
                  <c:v>0.87090000000000001</c:v>
                </c:pt>
                <c:pt idx="13">
                  <c:v>0.88849999999999996</c:v>
                </c:pt>
                <c:pt idx="14">
                  <c:v>0.88600000000000001</c:v>
                </c:pt>
                <c:pt idx="15">
                  <c:v>0.88419999999999999</c:v>
                </c:pt>
                <c:pt idx="16">
                  <c:v>0.86829999999999996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8B-4279-B460-28DB0446DE91}"/>
            </c:ext>
          </c:extLst>
        </c:ser>
        <c:ser>
          <c:idx val="2"/>
          <c:order val="2"/>
          <c:tx>
            <c:strRef>
              <c:f>Surv!$AO$38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Surv!$AO$39:$AO$55</c:f>
              <c:numCache>
                <c:formatCode>0%</c:formatCode>
                <c:ptCount val="17"/>
                <c:pt idx="0">
                  <c:v>0.79549999999999998</c:v>
                </c:pt>
                <c:pt idx="1">
                  <c:v>0.83140000000000003</c:v>
                </c:pt>
                <c:pt idx="2">
                  <c:v>0.79820000000000002</c:v>
                </c:pt>
                <c:pt idx="3">
                  <c:v>0.81920000000000004</c:v>
                </c:pt>
                <c:pt idx="4">
                  <c:v>0.84619999999999995</c:v>
                </c:pt>
                <c:pt idx="5">
                  <c:v>0.86580000000000001</c:v>
                </c:pt>
                <c:pt idx="6">
                  <c:v>0.78969999999999996</c:v>
                </c:pt>
                <c:pt idx="7">
                  <c:v>0.83809999999999996</c:v>
                </c:pt>
                <c:pt idx="8">
                  <c:v>0.86360000000000003</c:v>
                </c:pt>
                <c:pt idx="9">
                  <c:v>0.85640000000000005</c:v>
                </c:pt>
                <c:pt idx="10">
                  <c:v>0.83250000000000002</c:v>
                </c:pt>
                <c:pt idx="11">
                  <c:v>0.87219999999999998</c:v>
                </c:pt>
                <c:pt idx="12">
                  <c:v>0.85950000000000004</c:v>
                </c:pt>
                <c:pt idx="13">
                  <c:v>0.8861</c:v>
                </c:pt>
                <c:pt idx="14">
                  <c:v>0.86899999999999999</c:v>
                </c:pt>
                <c:pt idx="15">
                  <c:v>0.90710000000000002</c:v>
                </c:pt>
                <c:pt idx="16">
                  <c:v>0.87639999999999996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8B-4279-B460-28DB0446DE91}"/>
            </c:ext>
          </c:extLst>
        </c:ser>
        <c:ser>
          <c:idx val="3"/>
          <c:order val="3"/>
          <c:tx>
            <c:strRef>
              <c:f>Surv!$AP$38</c:f>
              <c:strCache>
                <c:ptCount val="1"/>
                <c:pt idx="0">
                  <c:v>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Surv!$AP$39:$AP$55</c:f>
              <c:numCache>
                <c:formatCode>0%</c:formatCode>
                <c:ptCount val="17"/>
                <c:pt idx="0">
                  <c:v>0.83840000000000003</c:v>
                </c:pt>
                <c:pt idx="1">
                  <c:v>0.84870000000000001</c:v>
                </c:pt>
                <c:pt idx="2">
                  <c:v>0.81330000000000002</c:v>
                </c:pt>
                <c:pt idx="3">
                  <c:v>0.83320000000000005</c:v>
                </c:pt>
                <c:pt idx="4">
                  <c:v>0.83709999999999996</c:v>
                </c:pt>
                <c:pt idx="5">
                  <c:v>0.85619999999999996</c:v>
                </c:pt>
                <c:pt idx="6">
                  <c:v>0.86650000000000005</c:v>
                </c:pt>
                <c:pt idx="7">
                  <c:v>0.8679</c:v>
                </c:pt>
                <c:pt idx="8">
                  <c:v>0.83589999999999998</c:v>
                </c:pt>
                <c:pt idx="9">
                  <c:v>0.87080000000000002</c:v>
                </c:pt>
                <c:pt idx="10">
                  <c:v>0.88439999999999996</c:v>
                </c:pt>
                <c:pt idx="11">
                  <c:v>0.85409999999999997</c:v>
                </c:pt>
                <c:pt idx="12">
                  <c:v>0.88370000000000004</c:v>
                </c:pt>
                <c:pt idx="13">
                  <c:v>0.89419999999999999</c:v>
                </c:pt>
                <c:pt idx="14">
                  <c:v>0.86040000000000005</c:v>
                </c:pt>
                <c:pt idx="15">
                  <c:v>0.88929999999999998</c:v>
                </c:pt>
                <c:pt idx="16">
                  <c:v>0.88080000000000003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58B-4279-B460-28DB0446DE91}"/>
            </c:ext>
          </c:extLst>
        </c:ser>
        <c:ser>
          <c:idx val="4"/>
          <c:order val="4"/>
          <c:tx>
            <c:strRef>
              <c:f>Surv!$AQ$38</c:f>
              <c:strCache>
                <c:ptCount val="1"/>
                <c:pt idx="0">
                  <c:v>22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Surv!$AQ$39:$AQ$55</c:f>
              <c:numCache>
                <c:formatCode>0%</c:formatCode>
                <c:ptCount val="17"/>
                <c:pt idx="0">
                  <c:v>0.83479999999999999</c:v>
                </c:pt>
                <c:pt idx="1">
                  <c:v>0.85899999999999999</c:v>
                </c:pt>
                <c:pt idx="2">
                  <c:v>0.86280000000000001</c:v>
                </c:pt>
                <c:pt idx="3">
                  <c:v>0.85119999999999996</c:v>
                </c:pt>
                <c:pt idx="4">
                  <c:v>0.87629999999999997</c:v>
                </c:pt>
                <c:pt idx="5">
                  <c:v>0.86070000000000002</c:v>
                </c:pt>
                <c:pt idx="6">
                  <c:v>0.84970000000000001</c:v>
                </c:pt>
                <c:pt idx="7">
                  <c:v>0.85970000000000002</c:v>
                </c:pt>
                <c:pt idx="8">
                  <c:v>0.85150000000000003</c:v>
                </c:pt>
                <c:pt idx="9">
                  <c:v>0.875</c:v>
                </c:pt>
                <c:pt idx="10">
                  <c:v>0.83940000000000003</c:v>
                </c:pt>
                <c:pt idx="11">
                  <c:v>0.86329999999999996</c:v>
                </c:pt>
                <c:pt idx="12">
                  <c:v>0.86650000000000005</c:v>
                </c:pt>
                <c:pt idx="13">
                  <c:v>0.88149999999999995</c:v>
                </c:pt>
                <c:pt idx="14">
                  <c:v>0.86970000000000003</c:v>
                </c:pt>
                <c:pt idx="15">
                  <c:v>0.89259999999999995</c:v>
                </c:pt>
                <c:pt idx="16">
                  <c:v>0.90280000000000005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58B-4279-B460-28DB0446DE91}"/>
            </c:ext>
          </c:extLst>
        </c:ser>
        <c:ser>
          <c:idx val="5"/>
          <c:order val="5"/>
          <c:tx>
            <c:strRef>
              <c:f>Surv!$AR$38</c:f>
              <c:strCache>
                <c:ptCount val="1"/>
                <c:pt idx="0">
                  <c:v>23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Surv!$AR$39:$AR$55</c:f>
              <c:numCache>
                <c:formatCode>0%</c:formatCode>
                <c:ptCount val="17"/>
                <c:pt idx="0">
                  <c:v>0.83899999999999997</c:v>
                </c:pt>
                <c:pt idx="1">
                  <c:v>0.83069999999999999</c:v>
                </c:pt>
                <c:pt idx="2">
                  <c:v>0.80489999999999995</c:v>
                </c:pt>
                <c:pt idx="3">
                  <c:v>0.83699999999999997</c:v>
                </c:pt>
                <c:pt idx="4">
                  <c:v>0.83330000000000004</c:v>
                </c:pt>
                <c:pt idx="5">
                  <c:v>0.84709999999999996</c:v>
                </c:pt>
                <c:pt idx="6">
                  <c:v>0.86070000000000002</c:v>
                </c:pt>
                <c:pt idx="7">
                  <c:v>0.83509999999999995</c:v>
                </c:pt>
                <c:pt idx="8">
                  <c:v>0.87609999999999999</c:v>
                </c:pt>
                <c:pt idx="9">
                  <c:v>0.86280000000000001</c:v>
                </c:pt>
                <c:pt idx="10">
                  <c:v>0.87649999999999995</c:v>
                </c:pt>
                <c:pt idx="11">
                  <c:v>0.87039999999999995</c:v>
                </c:pt>
                <c:pt idx="12">
                  <c:v>0.9012</c:v>
                </c:pt>
                <c:pt idx="13">
                  <c:v>0.89090000000000003</c:v>
                </c:pt>
                <c:pt idx="14">
                  <c:v>0.86980000000000002</c:v>
                </c:pt>
                <c:pt idx="15">
                  <c:v>0.87870000000000004</c:v>
                </c:pt>
                <c:pt idx="16">
                  <c:v>0.90500000000000003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58B-4279-B460-28DB0446DE91}"/>
            </c:ext>
          </c:extLst>
        </c:ser>
        <c:ser>
          <c:idx val="6"/>
          <c:order val="6"/>
          <c:tx>
            <c:strRef>
              <c:f>Surv!$AS$38</c:f>
              <c:strCache>
                <c:ptCount val="1"/>
                <c:pt idx="0">
                  <c:v>24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Surv!$AS$39:$AS$55</c:f>
              <c:numCache>
                <c:formatCode>0%</c:formatCode>
                <c:ptCount val="17"/>
                <c:pt idx="0">
                  <c:v>0.84040000000000004</c:v>
                </c:pt>
                <c:pt idx="1">
                  <c:v>0.85119999999999996</c:v>
                </c:pt>
                <c:pt idx="2">
                  <c:v>0.83760000000000001</c:v>
                </c:pt>
                <c:pt idx="3">
                  <c:v>0.8639</c:v>
                </c:pt>
                <c:pt idx="4">
                  <c:v>0.86040000000000005</c:v>
                </c:pt>
                <c:pt idx="5">
                  <c:v>0.86399999999999999</c:v>
                </c:pt>
                <c:pt idx="6">
                  <c:v>0.85829999999999995</c:v>
                </c:pt>
                <c:pt idx="7">
                  <c:v>0.86280000000000001</c:v>
                </c:pt>
                <c:pt idx="8">
                  <c:v>0.88190000000000002</c:v>
                </c:pt>
                <c:pt idx="9">
                  <c:v>0.86829999999999996</c:v>
                </c:pt>
                <c:pt idx="10">
                  <c:v>0.84750000000000003</c:v>
                </c:pt>
                <c:pt idx="11">
                  <c:v>0.85870000000000002</c:v>
                </c:pt>
                <c:pt idx="12">
                  <c:v>0.89790000000000003</c:v>
                </c:pt>
                <c:pt idx="13">
                  <c:v>0.87129999999999996</c:v>
                </c:pt>
                <c:pt idx="14">
                  <c:v>0.88470000000000004</c:v>
                </c:pt>
                <c:pt idx="15">
                  <c:v>0.88270000000000004</c:v>
                </c:pt>
                <c:pt idx="16">
                  <c:v>0.89800000000000002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58B-4279-B460-28DB0446D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Surv!$AT$38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Surv!$AT$39:$AT$55</c:f>
              <c:numCache>
                <c:formatCode>0%</c:formatCode>
                <c:ptCount val="17"/>
                <c:pt idx="0">
                  <c:v>0.83340000000000003</c:v>
                </c:pt>
                <c:pt idx="1">
                  <c:v>0.84130000000000005</c:v>
                </c:pt>
                <c:pt idx="2">
                  <c:v>0.81810000000000005</c:v>
                </c:pt>
                <c:pt idx="3">
                  <c:v>0.8478</c:v>
                </c:pt>
                <c:pt idx="4">
                  <c:v>0.86519999999999997</c:v>
                </c:pt>
                <c:pt idx="5">
                  <c:v>0.85709999999999997</c:v>
                </c:pt>
                <c:pt idx="6">
                  <c:v>0.87719999999999998</c:v>
                </c:pt>
                <c:pt idx="7">
                  <c:v>0.86070000000000002</c:v>
                </c:pt>
                <c:pt idx="8">
                  <c:v>0.86529999999999996</c:v>
                </c:pt>
                <c:pt idx="9">
                  <c:v>0.8609</c:v>
                </c:pt>
                <c:pt idx="10">
                  <c:v>0.88380000000000003</c:v>
                </c:pt>
                <c:pt idx="11">
                  <c:v>0.8891</c:v>
                </c:pt>
                <c:pt idx="12">
                  <c:v>0.87119999999999997</c:v>
                </c:pt>
                <c:pt idx="13">
                  <c:v>0.86170000000000002</c:v>
                </c:pt>
                <c:pt idx="14">
                  <c:v>0.88660000000000005</c:v>
                </c:pt>
                <c:pt idx="15">
                  <c:v>0.90200000000000002</c:v>
                </c:pt>
                <c:pt idx="16">
                  <c:v>0.89659999999999995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45-4342-8308-745C1311A19D}"/>
            </c:ext>
          </c:extLst>
        </c:ser>
        <c:ser>
          <c:idx val="1"/>
          <c:order val="1"/>
          <c:tx>
            <c:strRef>
              <c:f>Surv!$AU$38</c:f>
              <c:strCache>
                <c:ptCount val="1"/>
                <c:pt idx="0">
                  <c:v>26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Surv!$AU$39:$AU$55</c:f>
              <c:numCache>
                <c:formatCode>0%</c:formatCode>
                <c:ptCount val="17"/>
                <c:pt idx="0">
                  <c:v>0.85370000000000001</c:v>
                </c:pt>
                <c:pt idx="1">
                  <c:v>0.87549999999999994</c:v>
                </c:pt>
                <c:pt idx="2">
                  <c:v>0.8266</c:v>
                </c:pt>
                <c:pt idx="3">
                  <c:v>0.86619999999999997</c:v>
                </c:pt>
                <c:pt idx="4">
                  <c:v>0.84899999999999998</c:v>
                </c:pt>
                <c:pt idx="5">
                  <c:v>0.85419999999999996</c:v>
                </c:pt>
                <c:pt idx="6">
                  <c:v>0.86109999999999998</c:v>
                </c:pt>
                <c:pt idx="7">
                  <c:v>0.84209999999999996</c:v>
                </c:pt>
                <c:pt idx="8">
                  <c:v>0.87229999999999996</c:v>
                </c:pt>
                <c:pt idx="9">
                  <c:v>0.86780000000000002</c:v>
                </c:pt>
                <c:pt idx="10">
                  <c:v>0.86319999999999997</c:v>
                </c:pt>
                <c:pt idx="11">
                  <c:v>0.88229999999999997</c:v>
                </c:pt>
                <c:pt idx="12">
                  <c:v>0.87139999999999995</c:v>
                </c:pt>
                <c:pt idx="13">
                  <c:v>0.87060000000000004</c:v>
                </c:pt>
                <c:pt idx="14">
                  <c:v>0.89410000000000001</c:v>
                </c:pt>
                <c:pt idx="15">
                  <c:v>0.86480000000000001</c:v>
                </c:pt>
                <c:pt idx="16">
                  <c:v>0.89780000000000004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45-4342-8308-745C1311A19D}"/>
            </c:ext>
          </c:extLst>
        </c:ser>
        <c:ser>
          <c:idx val="2"/>
          <c:order val="2"/>
          <c:tx>
            <c:strRef>
              <c:f>Surv!$AV$38</c:f>
              <c:strCache>
                <c:ptCount val="1"/>
                <c:pt idx="0">
                  <c:v>27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Surv!$AV$39:$AV$55</c:f>
              <c:numCache>
                <c:formatCode>0%</c:formatCode>
                <c:ptCount val="17"/>
                <c:pt idx="0">
                  <c:v>0.85970000000000002</c:v>
                </c:pt>
                <c:pt idx="1">
                  <c:v>0.85250000000000004</c:v>
                </c:pt>
                <c:pt idx="2">
                  <c:v>0.84399999999999997</c:v>
                </c:pt>
                <c:pt idx="3">
                  <c:v>0.85709999999999997</c:v>
                </c:pt>
                <c:pt idx="4">
                  <c:v>0.8831</c:v>
                </c:pt>
                <c:pt idx="5">
                  <c:v>0.87229999999999996</c:v>
                </c:pt>
                <c:pt idx="6">
                  <c:v>0.84030000000000005</c:v>
                </c:pt>
                <c:pt idx="7">
                  <c:v>0.87019999999999997</c:v>
                </c:pt>
                <c:pt idx="8">
                  <c:v>0.86370000000000002</c:v>
                </c:pt>
                <c:pt idx="9">
                  <c:v>0.87380000000000002</c:v>
                </c:pt>
                <c:pt idx="10">
                  <c:v>0.87219999999999998</c:v>
                </c:pt>
                <c:pt idx="11">
                  <c:v>0.87490000000000001</c:v>
                </c:pt>
                <c:pt idx="12">
                  <c:v>0.8861</c:v>
                </c:pt>
                <c:pt idx="13">
                  <c:v>0.87780000000000002</c:v>
                </c:pt>
                <c:pt idx="14">
                  <c:v>0.87919999999999998</c:v>
                </c:pt>
                <c:pt idx="15">
                  <c:v>0.89470000000000005</c:v>
                </c:pt>
                <c:pt idx="16">
                  <c:v>0.88190000000000002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45-4342-8308-745C1311A19D}"/>
            </c:ext>
          </c:extLst>
        </c:ser>
        <c:ser>
          <c:idx val="3"/>
          <c:order val="3"/>
          <c:tx>
            <c:strRef>
              <c:f>Surv!$AW$38</c:f>
              <c:strCache>
                <c:ptCount val="1"/>
                <c:pt idx="0">
                  <c:v>28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Surv!$AW$39:$AW$55</c:f>
              <c:numCache>
                <c:formatCode>0%</c:formatCode>
                <c:ptCount val="17"/>
                <c:pt idx="0">
                  <c:v>0.83750000000000002</c:v>
                </c:pt>
                <c:pt idx="1">
                  <c:v>0.84</c:v>
                </c:pt>
                <c:pt idx="2">
                  <c:v>0.83689999999999998</c:v>
                </c:pt>
                <c:pt idx="3">
                  <c:v>0.83630000000000004</c:v>
                </c:pt>
                <c:pt idx="4">
                  <c:v>0.85850000000000004</c:v>
                </c:pt>
                <c:pt idx="5">
                  <c:v>0.8609</c:v>
                </c:pt>
                <c:pt idx="6">
                  <c:v>0.88</c:v>
                </c:pt>
                <c:pt idx="7">
                  <c:v>0.85340000000000005</c:v>
                </c:pt>
                <c:pt idx="8">
                  <c:v>0.86050000000000004</c:v>
                </c:pt>
                <c:pt idx="9">
                  <c:v>0.88349999999999995</c:v>
                </c:pt>
                <c:pt idx="10">
                  <c:v>0.8891</c:v>
                </c:pt>
                <c:pt idx="11">
                  <c:v>0.87829999999999997</c:v>
                </c:pt>
                <c:pt idx="12">
                  <c:v>0.87490000000000001</c:v>
                </c:pt>
                <c:pt idx="13">
                  <c:v>0.87629999999999997</c:v>
                </c:pt>
                <c:pt idx="14">
                  <c:v>0.8841</c:v>
                </c:pt>
                <c:pt idx="15">
                  <c:v>0.874</c:v>
                </c:pt>
                <c:pt idx="16">
                  <c:v>0.87229999999999996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45-4342-8308-745C1311A19D}"/>
            </c:ext>
          </c:extLst>
        </c:ser>
        <c:ser>
          <c:idx val="4"/>
          <c:order val="4"/>
          <c:tx>
            <c:strRef>
              <c:f>Surv!$AX$38</c:f>
              <c:strCache>
                <c:ptCount val="1"/>
                <c:pt idx="0">
                  <c:v>29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Surv!$AX$39:$AX$55</c:f>
              <c:numCache>
                <c:formatCode>0%</c:formatCode>
                <c:ptCount val="17"/>
                <c:pt idx="0">
                  <c:v>0.85019999999999996</c:v>
                </c:pt>
                <c:pt idx="1">
                  <c:v>0.81720000000000004</c:v>
                </c:pt>
                <c:pt idx="2">
                  <c:v>0.83930000000000005</c:v>
                </c:pt>
                <c:pt idx="3">
                  <c:v>0.85070000000000001</c:v>
                </c:pt>
                <c:pt idx="4">
                  <c:v>0.85670000000000002</c:v>
                </c:pt>
                <c:pt idx="5">
                  <c:v>0.85760000000000003</c:v>
                </c:pt>
                <c:pt idx="6">
                  <c:v>0.85819999999999996</c:v>
                </c:pt>
                <c:pt idx="7">
                  <c:v>0.87460000000000004</c:v>
                </c:pt>
                <c:pt idx="8">
                  <c:v>0.86429999999999996</c:v>
                </c:pt>
                <c:pt idx="9">
                  <c:v>0.85719999999999996</c:v>
                </c:pt>
                <c:pt idx="10">
                  <c:v>0.86529999999999996</c:v>
                </c:pt>
                <c:pt idx="11">
                  <c:v>0.86699999999999999</c:v>
                </c:pt>
                <c:pt idx="12">
                  <c:v>0.86080000000000001</c:v>
                </c:pt>
                <c:pt idx="13">
                  <c:v>0.88080000000000003</c:v>
                </c:pt>
                <c:pt idx="14">
                  <c:v>0.87009999999999998</c:v>
                </c:pt>
                <c:pt idx="15">
                  <c:v>0.89380000000000004</c:v>
                </c:pt>
                <c:pt idx="16">
                  <c:v>0.87270000000000003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45-4342-8308-745C1311A19D}"/>
            </c:ext>
          </c:extLst>
        </c:ser>
        <c:ser>
          <c:idx val="5"/>
          <c:order val="5"/>
          <c:tx>
            <c:strRef>
              <c:f>Surv!$AY$38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Surv!$AY$39:$AY$55</c:f>
              <c:numCache>
                <c:formatCode>0%</c:formatCode>
                <c:ptCount val="17"/>
                <c:pt idx="0">
                  <c:v>0.8306</c:v>
                </c:pt>
                <c:pt idx="1">
                  <c:v>0.84730000000000005</c:v>
                </c:pt>
                <c:pt idx="2">
                  <c:v>0.83179999999999998</c:v>
                </c:pt>
                <c:pt idx="3">
                  <c:v>0.83679999999999999</c:v>
                </c:pt>
                <c:pt idx="4">
                  <c:v>0.84570000000000001</c:v>
                </c:pt>
                <c:pt idx="5">
                  <c:v>0.84440000000000004</c:v>
                </c:pt>
                <c:pt idx="6">
                  <c:v>0.85580000000000001</c:v>
                </c:pt>
                <c:pt idx="7">
                  <c:v>0.87749999999999995</c:v>
                </c:pt>
                <c:pt idx="8">
                  <c:v>0.86309999999999998</c:v>
                </c:pt>
                <c:pt idx="9">
                  <c:v>0.87680000000000002</c:v>
                </c:pt>
                <c:pt idx="10">
                  <c:v>0.87029999999999996</c:v>
                </c:pt>
                <c:pt idx="11">
                  <c:v>0.87039999999999995</c:v>
                </c:pt>
                <c:pt idx="12">
                  <c:v>0.86880000000000002</c:v>
                </c:pt>
                <c:pt idx="13">
                  <c:v>0.86119999999999997</c:v>
                </c:pt>
                <c:pt idx="14">
                  <c:v>0.8911</c:v>
                </c:pt>
                <c:pt idx="15">
                  <c:v>0.8911</c:v>
                </c:pt>
                <c:pt idx="16">
                  <c:v>0.87139999999999995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45-4342-8308-745C1311A19D}"/>
            </c:ext>
          </c:extLst>
        </c:ser>
        <c:ser>
          <c:idx val="6"/>
          <c:order val="6"/>
          <c:tx>
            <c:strRef>
              <c:f>Surv!$AZ$38</c:f>
              <c:strCache>
                <c:ptCount val="1"/>
                <c:pt idx="0">
                  <c:v>31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Surv!$AZ$39:$AZ$55</c:f>
              <c:numCache>
                <c:formatCode>0%</c:formatCode>
                <c:ptCount val="17"/>
                <c:pt idx="0">
                  <c:v>0.84230000000000005</c:v>
                </c:pt>
                <c:pt idx="1">
                  <c:v>0.82730000000000004</c:v>
                </c:pt>
                <c:pt idx="2">
                  <c:v>0.86080000000000001</c:v>
                </c:pt>
                <c:pt idx="3">
                  <c:v>0.84209999999999996</c:v>
                </c:pt>
                <c:pt idx="4">
                  <c:v>0.84519999999999995</c:v>
                </c:pt>
                <c:pt idx="5">
                  <c:v>0.82509999999999994</c:v>
                </c:pt>
                <c:pt idx="6">
                  <c:v>0.84909999999999997</c:v>
                </c:pt>
                <c:pt idx="7">
                  <c:v>0.86040000000000005</c:v>
                </c:pt>
                <c:pt idx="8">
                  <c:v>0.88019999999999998</c:v>
                </c:pt>
                <c:pt idx="9">
                  <c:v>0.86160000000000003</c:v>
                </c:pt>
                <c:pt idx="10">
                  <c:v>0.86360000000000003</c:v>
                </c:pt>
                <c:pt idx="11">
                  <c:v>0.86950000000000005</c:v>
                </c:pt>
                <c:pt idx="12">
                  <c:v>0.88170000000000004</c:v>
                </c:pt>
                <c:pt idx="13">
                  <c:v>0.89080000000000004</c:v>
                </c:pt>
                <c:pt idx="14">
                  <c:v>0.87629999999999997</c:v>
                </c:pt>
                <c:pt idx="15">
                  <c:v>0.88660000000000005</c:v>
                </c:pt>
                <c:pt idx="16">
                  <c:v>0.8821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45-4342-8308-745C1311A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Surv!$AF$38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Surv!$AF$39:$AF$55</c:f>
              <c:numCache>
                <c:formatCode>0%</c:formatCode>
                <c:ptCount val="17"/>
                <c:pt idx="0">
                  <c:v>0.81830000000000003</c:v>
                </c:pt>
                <c:pt idx="1">
                  <c:v>0.76590000000000003</c:v>
                </c:pt>
                <c:pt idx="2">
                  <c:v>0.82020000000000004</c:v>
                </c:pt>
                <c:pt idx="3">
                  <c:v>0.83</c:v>
                </c:pt>
                <c:pt idx="4">
                  <c:v>0.83209999999999995</c:v>
                </c:pt>
                <c:pt idx="5">
                  <c:v>0.81630000000000003</c:v>
                </c:pt>
                <c:pt idx="6">
                  <c:v>0.78349999999999997</c:v>
                </c:pt>
                <c:pt idx="7">
                  <c:v>0.81689999999999996</c:v>
                </c:pt>
                <c:pt idx="8">
                  <c:v>0.78339999999999999</c:v>
                </c:pt>
                <c:pt idx="9">
                  <c:v>0.82030000000000003</c:v>
                </c:pt>
                <c:pt idx="10">
                  <c:v>0.86240000000000006</c:v>
                </c:pt>
                <c:pt idx="11">
                  <c:v>0.84109999999999996</c:v>
                </c:pt>
                <c:pt idx="12">
                  <c:v>0.7954</c:v>
                </c:pt>
                <c:pt idx="13">
                  <c:v>0.82010000000000005</c:v>
                </c:pt>
                <c:pt idx="14">
                  <c:v>0.88670000000000004</c:v>
                </c:pt>
                <c:pt idx="15">
                  <c:v>0.84</c:v>
                </c:pt>
                <c:pt idx="16">
                  <c:v>0.84789999999999999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5-412A-BF14-5A6D59D661A5}"/>
            </c:ext>
          </c:extLst>
        </c:ser>
        <c:ser>
          <c:idx val="1"/>
          <c:order val="1"/>
          <c:tx>
            <c:strRef>
              <c:f>Surv!$AG$38</c:f>
              <c:strCache>
                <c:ptCount val="1"/>
                <c:pt idx="0">
                  <c:v>12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Surv!$AG$39:$AG$55</c:f>
              <c:numCache>
                <c:formatCode>0%</c:formatCode>
                <c:ptCount val="17"/>
                <c:pt idx="0">
                  <c:v>0.78510000000000002</c:v>
                </c:pt>
                <c:pt idx="1">
                  <c:v>0.83899999999999997</c:v>
                </c:pt>
                <c:pt idx="2">
                  <c:v>0.79949999999999999</c:v>
                </c:pt>
                <c:pt idx="3">
                  <c:v>0.79610000000000003</c:v>
                </c:pt>
                <c:pt idx="4">
                  <c:v>0.78969999999999996</c:v>
                </c:pt>
                <c:pt idx="5">
                  <c:v>0.81810000000000005</c:v>
                </c:pt>
                <c:pt idx="6">
                  <c:v>0.84360000000000002</c:v>
                </c:pt>
                <c:pt idx="7">
                  <c:v>0.82220000000000004</c:v>
                </c:pt>
                <c:pt idx="8">
                  <c:v>0.87039999999999995</c:v>
                </c:pt>
                <c:pt idx="9">
                  <c:v>0.80149999999999999</c:v>
                </c:pt>
                <c:pt idx="10">
                  <c:v>0.86260000000000003</c:v>
                </c:pt>
                <c:pt idx="11">
                  <c:v>0.87270000000000003</c:v>
                </c:pt>
                <c:pt idx="12">
                  <c:v>0.88700000000000001</c:v>
                </c:pt>
                <c:pt idx="13">
                  <c:v>0.83909999999999996</c:v>
                </c:pt>
                <c:pt idx="14">
                  <c:v>0.87980000000000003</c:v>
                </c:pt>
                <c:pt idx="15">
                  <c:v>0.88959999999999995</c:v>
                </c:pt>
                <c:pt idx="16">
                  <c:v>0.83299999999999996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85-412A-BF14-5A6D59D661A5}"/>
            </c:ext>
          </c:extLst>
        </c:ser>
        <c:ser>
          <c:idx val="2"/>
          <c:order val="2"/>
          <c:tx>
            <c:strRef>
              <c:f>Surv!$AH$38</c:f>
              <c:strCache>
                <c:ptCount val="1"/>
                <c:pt idx="0">
                  <c:v>13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Surv!$AH$39:$AH$55</c:f>
              <c:numCache>
                <c:formatCode>0%</c:formatCode>
                <c:ptCount val="17"/>
                <c:pt idx="0">
                  <c:v>0.85040000000000004</c:v>
                </c:pt>
                <c:pt idx="1">
                  <c:v>0.81679999999999997</c:v>
                </c:pt>
                <c:pt idx="2">
                  <c:v>0.77190000000000003</c:v>
                </c:pt>
                <c:pt idx="3">
                  <c:v>0.81479999999999997</c:v>
                </c:pt>
                <c:pt idx="4">
                  <c:v>0.79379999999999995</c:v>
                </c:pt>
                <c:pt idx="5">
                  <c:v>0.8427</c:v>
                </c:pt>
                <c:pt idx="6">
                  <c:v>0.82620000000000005</c:v>
                </c:pt>
                <c:pt idx="7">
                  <c:v>0.85470000000000002</c:v>
                </c:pt>
                <c:pt idx="8">
                  <c:v>0.83360000000000001</c:v>
                </c:pt>
                <c:pt idx="9">
                  <c:v>0.84230000000000005</c:v>
                </c:pt>
                <c:pt idx="10">
                  <c:v>0.8397</c:v>
                </c:pt>
                <c:pt idx="11">
                  <c:v>0.8478</c:v>
                </c:pt>
                <c:pt idx="12">
                  <c:v>0.8427</c:v>
                </c:pt>
                <c:pt idx="13">
                  <c:v>0.87319999999999998</c:v>
                </c:pt>
                <c:pt idx="14">
                  <c:v>0.84150000000000003</c:v>
                </c:pt>
                <c:pt idx="15">
                  <c:v>0.86419999999999997</c:v>
                </c:pt>
                <c:pt idx="16">
                  <c:v>0.86109999999999998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85-412A-BF14-5A6D59D661A5}"/>
            </c:ext>
          </c:extLst>
        </c:ser>
        <c:ser>
          <c:idx val="3"/>
          <c:order val="3"/>
          <c:tx>
            <c:strRef>
              <c:f>Surv!$AI$38</c:f>
              <c:strCache>
                <c:ptCount val="1"/>
                <c:pt idx="0">
                  <c:v>14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Surv!$AI$39:$AI$55</c:f>
              <c:numCache>
                <c:formatCode>0%</c:formatCode>
                <c:ptCount val="17"/>
                <c:pt idx="0">
                  <c:v>0.84260000000000002</c:v>
                </c:pt>
                <c:pt idx="1">
                  <c:v>0.76570000000000005</c:v>
                </c:pt>
                <c:pt idx="2">
                  <c:v>0.77780000000000005</c:v>
                </c:pt>
                <c:pt idx="3">
                  <c:v>0.82210000000000005</c:v>
                </c:pt>
                <c:pt idx="4">
                  <c:v>0.85289999999999999</c:v>
                </c:pt>
                <c:pt idx="5">
                  <c:v>0.79749999999999999</c:v>
                </c:pt>
                <c:pt idx="6">
                  <c:v>0.85809999999999997</c:v>
                </c:pt>
                <c:pt idx="7">
                  <c:v>0.85609999999999997</c:v>
                </c:pt>
                <c:pt idx="8">
                  <c:v>0.85129999999999995</c:v>
                </c:pt>
                <c:pt idx="9">
                  <c:v>0.86909999999999998</c:v>
                </c:pt>
                <c:pt idx="10">
                  <c:v>0.83279999999999998</c:v>
                </c:pt>
                <c:pt idx="11">
                  <c:v>0.86909999999999998</c:v>
                </c:pt>
                <c:pt idx="12">
                  <c:v>0.87329999999999997</c:v>
                </c:pt>
                <c:pt idx="13">
                  <c:v>0.85309999999999997</c:v>
                </c:pt>
                <c:pt idx="14">
                  <c:v>0.83989999999999998</c:v>
                </c:pt>
                <c:pt idx="15">
                  <c:v>0.85619999999999996</c:v>
                </c:pt>
                <c:pt idx="16">
                  <c:v>0.87749999999999995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85-412A-BF14-5A6D59D661A5}"/>
            </c:ext>
          </c:extLst>
        </c:ser>
        <c:ser>
          <c:idx val="4"/>
          <c:order val="4"/>
          <c:tx>
            <c:strRef>
              <c:f>Surv!$AJ$38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Surv!$AJ$39:$AJ$55</c:f>
              <c:numCache>
                <c:formatCode>0%</c:formatCode>
                <c:ptCount val="17"/>
                <c:pt idx="0">
                  <c:v>0.77900000000000003</c:v>
                </c:pt>
                <c:pt idx="1">
                  <c:v>0.80400000000000005</c:v>
                </c:pt>
                <c:pt idx="2">
                  <c:v>0.84760000000000002</c:v>
                </c:pt>
                <c:pt idx="3">
                  <c:v>0.84199999999999997</c:v>
                </c:pt>
                <c:pt idx="4">
                  <c:v>0.82750000000000001</c:v>
                </c:pt>
                <c:pt idx="5">
                  <c:v>0.82720000000000005</c:v>
                </c:pt>
                <c:pt idx="6">
                  <c:v>0.82440000000000002</c:v>
                </c:pt>
                <c:pt idx="7">
                  <c:v>0.84970000000000001</c:v>
                </c:pt>
                <c:pt idx="8">
                  <c:v>0.80740000000000001</c:v>
                </c:pt>
                <c:pt idx="9">
                  <c:v>0.87280000000000002</c:v>
                </c:pt>
                <c:pt idx="10">
                  <c:v>0.87929999999999997</c:v>
                </c:pt>
                <c:pt idx="11">
                  <c:v>0.86799999999999999</c:v>
                </c:pt>
                <c:pt idx="12">
                  <c:v>0.86460000000000004</c:v>
                </c:pt>
                <c:pt idx="13">
                  <c:v>0.80310000000000004</c:v>
                </c:pt>
                <c:pt idx="14">
                  <c:v>0.8821</c:v>
                </c:pt>
                <c:pt idx="15">
                  <c:v>0.87190000000000001</c:v>
                </c:pt>
                <c:pt idx="16">
                  <c:v>0.87290000000000001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85-412A-BF14-5A6D59D661A5}"/>
            </c:ext>
          </c:extLst>
        </c:ser>
        <c:ser>
          <c:idx val="5"/>
          <c:order val="5"/>
          <c:tx>
            <c:strRef>
              <c:f>Surv!$AK$38</c:f>
              <c:strCache>
                <c:ptCount val="1"/>
                <c:pt idx="0">
                  <c:v>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Surv!$AK$39:$AK$55</c:f>
              <c:numCache>
                <c:formatCode>0%</c:formatCode>
                <c:ptCount val="17"/>
                <c:pt idx="0">
                  <c:v>0.81479999999999997</c:v>
                </c:pt>
                <c:pt idx="1">
                  <c:v>0.82089999999999996</c:v>
                </c:pt>
                <c:pt idx="2">
                  <c:v>0.82250000000000001</c:v>
                </c:pt>
                <c:pt idx="3">
                  <c:v>0.81889999999999996</c:v>
                </c:pt>
                <c:pt idx="4">
                  <c:v>0.79900000000000004</c:v>
                </c:pt>
                <c:pt idx="5">
                  <c:v>0.86150000000000004</c:v>
                </c:pt>
                <c:pt idx="6">
                  <c:v>0.83979999999999999</c:v>
                </c:pt>
                <c:pt idx="7">
                  <c:v>0.88949999999999996</c:v>
                </c:pt>
                <c:pt idx="8">
                  <c:v>0.8871</c:v>
                </c:pt>
                <c:pt idx="9">
                  <c:v>0.87539999999999996</c:v>
                </c:pt>
                <c:pt idx="10">
                  <c:v>0.88229999999999997</c:v>
                </c:pt>
                <c:pt idx="11">
                  <c:v>0.85740000000000005</c:v>
                </c:pt>
                <c:pt idx="12">
                  <c:v>0.87609999999999999</c:v>
                </c:pt>
                <c:pt idx="13">
                  <c:v>0.86160000000000003</c:v>
                </c:pt>
                <c:pt idx="14">
                  <c:v>0.88419999999999999</c:v>
                </c:pt>
                <c:pt idx="15">
                  <c:v>0.87139999999999995</c:v>
                </c:pt>
                <c:pt idx="16">
                  <c:v>0.87160000000000004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85-412A-BF14-5A6D59D661A5}"/>
            </c:ext>
          </c:extLst>
        </c:ser>
        <c:ser>
          <c:idx val="6"/>
          <c:order val="6"/>
          <c:tx>
            <c:strRef>
              <c:f>Surv!$AL$38</c:f>
              <c:strCache>
                <c:ptCount val="1"/>
                <c:pt idx="0">
                  <c:v>17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Surv!$T$39:$T$55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Surv!$AL$39:$AL$55</c:f>
              <c:numCache>
                <c:formatCode>0%</c:formatCode>
                <c:ptCount val="17"/>
                <c:pt idx="0">
                  <c:v>0.82099999999999995</c:v>
                </c:pt>
                <c:pt idx="1">
                  <c:v>0.79679999999999995</c:v>
                </c:pt>
                <c:pt idx="2">
                  <c:v>0.8105</c:v>
                </c:pt>
                <c:pt idx="3">
                  <c:v>0.83699999999999997</c:v>
                </c:pt>
                <c:pt idx="4">
                  <c:v>0.84760000000000002</c:v>
                </c:pt>
                <c:pt idx="5">
                  <c:v>0.85970000000000002</c:v>
                </c:pt>
                <c:pt idx="6">
                  <c:v>0.84409999999999996</c:v>
                </c:pt>
                <c:pt idx="7">
                  <c:v>0.87780000000000002</c:v>
                </c:pt>
                <c:pt idx="8">
                  <c:v>0.85409999999999997</c:v>
                </c:pt>
                <c:pt idx="9">
                  <c:v>0.86899999999999999</c:v>
                </c:pt>
                <c:pt idx="10">
                  <c:v>0.87450000000000006</c:v>
                </c:pt>
                <c:pt idx="11">
                  <c:v>0.84379999999999999</c:v>
                </c:pt>
                <c:pt idx="12">
                  <c:v>0.88900000000000001</c:v>
                </c:pt>
                <c:pt idx="13">
                  <c:v>0.89019999999999999</c:v>
                </c:pt>
                <c:pt idx="14">
                  <c:v>0.88890000000000002</c:v>
                </c:pt>
                <c:pt idx="15">
                  <c:v>0.90469999999999995</c:v>
                </c:pt>
                <c:pt idx="16">
                  <c:v>0.89380000000000004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85-412A-BF14-5A6D59D66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Surv!$AF$38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Surv!$AF$71:$AF$85</c:f>
              <c:numCache>
                <c:formatCode>0%</c:formatCode>
                <c:ptCount val="15"/>
                <c:pt idx="0">
                  <c:v>0.74399999999999999</c:v>
                </c:pt>
                <c:pt idx="1">
                  <c:v>0.80189999999999995</c:v>
                </c:pt>
                <c:pt idx="2">
                  <c:v>0.80640000000000001</c:v>
                </c:pt>
                <c:pt idx="3">
                  <c:v>0.80279999999999996</c:v>
                </c:pt>
                <c:pt idx="4">
                  <c:v>0.78739999999999999</c:v>
                </c:pt>
                <c:pt idx="5">
                  <c:v>0.76980000000000004</c:v>
                </c:pt>
                <c:pt idx="6">
                  <c:v>0.79179999999999995</c:v>
                </c:pt>
                <c:pt idx="7">
                  <c:v>0.77470000000000006</c:v>
                </c:pt>
                <c:pt idx="8">
                  <c:v>0.82030000000000003</c:v>
                </c:pt>
                <c:pt idx="9">
                  <c:v>0.85819999999999996</c:v>
                </c:pt>
                <c:pt idx="10">
                  <c:v>0.82440000000000002</c:v>
                </c:pt>
                <c:pt idx="11">
                  <c:v>0.77159999999999995</c:v>
                </c:pt>
                <c:pt idx="12">
                  <c:v>0.81189999999999996</c:v>
                </c:pt>
                <c:pt idx="13">
                  <c:v>0.87770000000000004</c:v>
                </c:pt>
                <c:pt idx="14">
                  <c:v>0.82540000000000002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3-4263-B85B-41CB1AB2CA4B}"/>
            </c:ext>
          </c:extLst>
        </c:ser>
        <c:ser>
          <c:idx val="1"/>
          <c:order val="1"/>
          <c:tx>
            <c:strRef>
              <c:f>Surv!$AG$38</c:f>
              <c:strCache>
                <c:ptCount val="1"/>
                <c:pt idx="0">
                  <c:v>12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Surv!$AG$71:$AG$85</c:f>
              <c:numCache>
                <c:formatCode>0%</c:formatCode>
                <c:ptCount val="15"/>
                <c:pt idx="0">
                  <c:v>0.82269999999999999</c:v>
                </c:pt>
                <c:pt idx="1">
                  <c:v>0.7913</c:v>
                </c:pt>
                <c:pt idx="2">
                  <c:v>0.78139999999999998</c:v>
                </c:pt>
                <c:pt idx="3">
                  <c:v>0.78149999999999997</c:v>
                </c:pt>
                <c:pt idx="4">
                  <c:v>0.81369999999999998</c:v>
                </c:pt>
                <c:pt idx="5">
                  <c:v>0.82010000000000005</c:v>
                </c:pt>
                <c:pt idx="6">
                  <c:v>0.81310000000000004</c:v>
                </c:pt>
                <c:pt idx="7">
                  <c:v>0.86570000000000003</c:v>
                </c:pt>
                <c:pt idx="8">
                  <c:v>0.79300000000000004</c:v>
                </c:pt>
                <c:pt idx="9">
                  <c:v>0.84899999999999998</c:v>
                </c:pt>
                <c:pt idx="10">
                  <c:v>0.85089999999999999</c:v>
                </c:pt>
                <c:pt idx="11">
                  <c:v>0.87070000000000003</c:v>
                </c:pt>
                <c:pt idx="12">
                  <c:v>0.8276</c:v>
                </c:pt>
                <c:pt idx="13">
                  <c:v>0.86839999999999995</c:v>
                </c:pt>
                <c:pt idx="14">
                  <c:v>0.86660000000000004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3-4263-B85B-41CB1AB2CA4B}"/>
            </c:ext>
          </c:extLst>
        </c:ser>
        <c:ser>
          <c:idx val="2"/>
          <c:order val="2"/>
          <c:tx>
            <c:strRef>
              <c:f>Surv!$AH$38</c:f>
              <c:strCache>
                <c:ptCount val="1"/>
                <c:pt idx="0">
                  <c:v>13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Surv!$AH$71:$AH$85</c:f>
              <c:numCache>
                <c:formatCode>0%</c:formatCode>
                <c:ptCount val="15"/>
                <c:pt idx="0">
                  <c:v>0.79859999999999998</c:v>
                </c:pt>
                <c:pt idx="1">
                  <c:v>0.76819999999999999</c:v>
                </c:pt>
                <c:pt idx="2">
                  <c:v>0.80720000000000003</c:v>
                </c:pt>
                <c:pt idx="3">
                  <c:v>0.77039999999999997</c:v>
                </c:pt>
                <c:pt idx="4">
                  <c:v>0.82</c:v>
                </c:pt>
                <c:pt idx="5">
                  <c:v>0.8105</c:v>
                </c:pt>
                <c:pt idx="6">
                  <c:v>0.84299999999999997</c:v>
                </c:pt>
                <c:pt idx="7">
                  <c:v>0.82599999999999996</c:v>
                </c:pt>
                <c:pt idx="8">
                  <c:v>0.83189999999999997</c:v>
                </c:pt>
                <c:pt idx="9">
                  <c:v>0.82830000000000004</c:v>
                </c:pt>
                <c:pt idx="10">
                  <c:v>0.84060000000000001</c:v>
                </c:pt>
                <c:pt idx="11">
                  <c:v>0.82469999999999999</c:v>
                </c:pt>
                <c:pt idx="12">
                  <c:v>0.87009999999999998</c:v>
                </c:pt>
                <c:pt idx="13">
                  <c:v>0.84150000000000003</c:v>
                </c:pt>
                <c:pt idx="14">
                  <c:v>0.85709999999999997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43-4263-B85B-41CB1AB2CA4B}"/>
            </c:ext>
          </c:extLst>
        </c:ser>
        <c:ser>
          <c:idx val="3"/>
          <c:order val="3"/>
          <c:tx>
            <c:strRef>
              <c:f>Surv!$AI$38</c:f>
              <c:strCache>
                <c:ptCount val="1"/>
                <c:pt idx="0">
                  <c:v>14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Surv!$AI$71:$AI$85</c:f>
              <c:numCache>
                <c:formatCode>0%</c:formatCode>
                <c:ptCount val="15"/>
                <c:pt idx="0">
                  <c:v>0.75349999999999995</c:v>
                </c:pt>
                <c:pt idx="1">
                  <c:v>0.76049999999999995</c:v>
                </c:pt>
                <c:pt idx="2">
                  <c:v>0.81140000000000001</c:v>
                </c:pt>
                <c:pt idx="3">
                  <c:v>0.83879999999999999</c:v>
                </c:pt>
                <c:pt idx="4">
                  <c:v>0.79169999999999996</c:v>
                </c:pt>
                <c:pt idx="5">
                  <c:v>0.84379999999999999</c:v>
                </c:pt>
                <c:pt idx="6">
                  <c:v>0.84260000000000002</c:v>
                </c:pt>
                <c:pt idx="7">
                  <c:v>0.84179999999999999</c:v>
                </c:pt>
                <c:pt idx="8">
                  <c:v>0.86909999999999998</c:v>
                </c:pt>
                <c:pt idx="9">
                  <c:v>0.82569999999999999</c:v>
                </c:pt>
                <c:pt idx="10">
                  <c:v>0.85560000000000003</c:v>
                </c:pt>
                <c:pt idx="11">
                  <c:v>0.8639</c:v>
                </c:pt>
                <c:pt idx="12">
                  <c:v>0.84370000000000001</c:v>
                </c:pt>
                <c:pt idx="13">
                  <c:v>0.82750000000000001</c:v>
                </c:pt>
                <c:pt idx="14">
                  <c:v>0.85040000000000004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3-4263-B85B-41CB1AB2CA4B}"/>
            </c:ext>
          </c:extLst>
        </c:ser>
        <c:ser>
          <c:idx val="4"/>
          <c:order val="4"/>
          <c:tx>
            <c:strRef>
              <c:f>Surv!$AJ$38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Surv!$AJ$71:$AJ$85</c:f>
              <c:numCache>
                <c:formatCode>0%</c:formatCode>
                <c:ptCount val="15"/>
                <c:pt idx="0">
                  <c:v>0.78720000000000001</c:v>
                </c:pt>
                <c:pt idx="1">
                  <c:v>0.83220000000000005</c:v>
                </c:pt>
                <c:pt idx="2">
                  <c:v>0.82299999999999995</c:v>
                </c:pt>
                <c:pt idx="3">
                  <c:v>0.80689999999999995</c:v>
                </c:pt>
                <c:pt idx="4">
                  <c:v>0.8216</c:v>
                </c:pt>
                <c:pt idx="5">
                  <c:v>0.81589999999999996</c:v>
                </c:pt>
                <c:pt idx="6">
                  <c:v>0.83819999999999995</c:v>
                </c:pt>
                <c:pt idx="7">
                  <c:v>0.80179999999999996</c:v>
                </c:pt>
                <c:pt idx="8">
                  <c:v>0.85909999999999997</c:v>
                </c:pt>
                <c:pt idx="9">
                  <c:v>0.87409999999999999</c:v>
                </c:pt>
                <c:pt idx="10">
                  <c:v>0.85970000000000002</c:v>
                </c:pt>
                <c:pt idx="11">
                  <c:v>0.84830000000000005</c:v>
                </c:pt>
                <c:pt idx="12">
                  <c:v>0.79159999999999997</c:v>
                </c:pt>
                <c:pt idx="13">
                  <c:v>0.87439999999999996</c:v>
                </c:pt>
                <c:pt idx="14">
                  <c:v>0.86250000000000004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43-4263-B85B-41CB1AB2CA4B}"/>
            </c:ext>
          </c:extLst>
        </c:ser>
        <c:ser>
          <c:idx val="5"/>
          <c:order val="5"/>
          <c:tx>
            <c:strRef>
              <c:f>Surv!$AK$38</c:f>
              <c:strCache>
                <c:ptCount val="1"/>
                <c:pt idx="0">
                  <c:v>16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Surv!$AK$71:$AK$85</c:f>
              <c:numCache>
                <c:formatCode>0%</c:formatCode>
                <c:ptCount val="15"/>
                <c:pt idx="0">
                  <c:v>0.80959999999999999</c:v>
                </c:pt>
                <c:pt idx="1">
                  <c:v>0.81359999999999999</c:v>
                </c:pt>
                <c:pt idx="2">
                  <c:v>0.80759999999999998</c:v>
                </c:pt>
                <c:pt idx="3">
                  <c:v>0.79120000000000001</c:v>
                </c:pt>
                <c:pt idx="4">
                  <c:v>0.84309999999999996</c:v>
                </c:pt>
                <c:pt idx="5">
                  <c:v>0.82340000000000002</c:v>
                </c:pt>
                <c:pt idx="6">
                  <c:v>0.87180000000000002</c:v>
                </c:pt>
                <c:pt idx="7">
                  <c:v>0.87470000000000003</c:v>
                </c:pt>
                <c:pt idx="8">
                  <c:v>0.86129999999999995</c:v>
                </c:pt>
                <c:pt idx="9">
                  <c:v>0.86899999999999999</c:v>
                </c:pt>
                <c:pt idx="10">
                  <c:v>0.84670000000000001</c:v>
                </c:pt>
                <c:pt idx="11">
                  <c:v>0.86580000000000001</c:v>
                </c:pt>
                <c:pt idx="12">
                  <c:v>0.85940000000000005</c:v>
                </c:pt>
                <c:pt idx="13">
                  <c:v>0.874</c:v>
                </c:pt>
                <c:pt idx="14">
                  <c:v>0.8569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43-4263-B85B-41CB1AB2CA4B}"/>
            </c:ext>
          </c:extLst>
        </c:ser>
        <c:ser>
          <c:idx val="6"/>
          <c:order val="6"/>
          <c:tx>
            <c:strRef>
              <c:f>Surv!$AL$38</c:f>
              <c:strCache>
                <c:ptCount val="1"/>
                <c:pt idx="0">
                  <c:v>17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Surv!$T$71:$T$85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Surv!$AL$71:$AL$85</c:f>
              <c:numCache>
                <c:formatCode>0%</c:formatCode>
                <c:ptCount val="15"/>
                <c:pt idx="0">
                  <c:v>0.78210000000000002</c:v>
                </c:pt>
                <c:pt idx="1">
                  <c:v>0.79990000000000006</c:v>
                </c:pt>
                <c:pt idx="2">
                  <c:v>0.83020000000000005</c:v>
                </c:pt>
                <c:pt idx="3">
                  <c:v>0.83009999999999995</c:v>
                </c:pt>
                <c:pt idx="4">
                  <c:v>0.85270000000000001</c:v>
                </c:pt>
                <c:pt idx="5">
                  <c:v>0.8367</c:v>
                </c:pt>
                <c:pt idx="6">
                  <c:v>0.87350000000000005</c:v>
                </c:pt>
                <c:pt idx="7">
                  <c:v>0.84540000000000004</c:v>
                </c:pt>
                <c:pt idx="8">
                  <c:v>0.85899999999999999</c:v>
                </c:pt>
                <c:pt idx="9">
                  <c:v>0.86739999999999995</c:v>
                </c:pt>
                <c:pt idx="10">
                  <c:v>0.83550000000000002</c:v>
                </c:pt>
                <c:pt idx="11">
                  <c:v>0.878</c:v>
                </c:pt>
                <c:pt idx="12">
                  <c:v>0.87709999999999999</c:v>
                </c:pt>
                <c:pt idx="13">
                  <c:v>0.87980000000000003</c:v>
                </c:pt>
                <c:pt idx="14">
                  <c:v>0.89870000000000005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43-4263-B85B-41CB1AB2C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Surv!$AM$38</c:f>
              <c:strCache>
                <c:ptCount val="1"/>
                <c:pt idx="0">
                  <c:v>18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Surv!$AM$70:$AM$85</c:f>
              <c:numCache>
                <c:formatCode>0%</c:formatCode>
                <c:ptCount val="16"/>
                <c:pt idx="0">
                  <c:v>0.78059999999999996</c:v>
                </c:pt>
                <c:pt idx="1">
                  <c:v>0.80479999999999996</c:v>
                </c:pt>
                <c:pt idx="2">
                  <c:v>0.80249999999999999</c:v>
                </c:pt>
                <c:pt idx="3">
                  <c:v>0.81120000000000003</c:v>
                </c:pt>
                <c:pt idx="4">
                  <c:v>0.83189999999999997</c:v>
                </c:pt>
                <c:pt idx="5">
                  <c:v>0.81479999999999997</c:v>
                </c:pt>
                <c:pt idx="6">
                  <c:v>0.82930000000000004</c:v>
                </c:pt>
                <c:pt idx="7">
                  <c:v>0.82799999999999996</c:v>
                </c:pt>
                <c:pt idx="8">
                  <c:v>0.85929999999999995</c:v>
                </c:pt>
                <c:pt idx="9">
                  <c:v>0.86350000000000005</c:v>
                </c:pt>
                <c:pt idx="10">
                  <c:v>0.87260000000000004</c:v>
                </c:pt>
                <c:pt idx="11">
                  <c:v>0.82650000000000001</c:v>
                </c:pt>
                <c:pt idx="12">
                  <c:v>0.86839999999999995</c:v>
                </c:pt>
                <c:pt idx="13">
                  <c:v>0.86009999999999998</c:v>
                </c:pt>
                <c:pt idx="14">
                  <c:v>0.87680000000000002</c:v>
                </c:pt>
                <c:pt idx="15">
                  <c:v>0.875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DC-4791-9F67-BB6DF15876AD}"/>
            </c:ext>
          </c:extLst>
        </c:ser>
        <c:ser>
          <c:idx val="1"/>
          <c:order val="1"/>
          <c:tx>
            <c:strRef>
              <c:f>Surv!$AN$38</c:f>
              <c:strCache>
                <c:ptCount val="1"/>
                <c:pt idx="0">
                  <c:v>19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Surv!$AN$70:$AN$85</c:f>
              <c:numCache>
                <c:formatCode>0%</c:formatCode>
                <c:ptCount val="16"/>
                <c:pt idx="0">
                  <c:v>0.76629999999999998</c:v>
                </c:pt>
                <c:pt idx="1">
                  <c:v>0.79779999999999995</c:v>
                </c:pt>
                <c:pt idx="2">
                  <c:v>0.79120000000000001</c:v>
                </c:pt>
                <c:pt idx="3">
                  <c:v>0.79900000000000004</c:v>
                </c:pt>
                <c:pt idx="4">
                  <c:v>0.81920000000000004</c:v>
                </c:pt>
                <c:pt idx="5">
                  <c:v>0.84519999999999995</c:v>
                </c:pt>
                <c:pt idx="6">
                  <c:v>0.7954</c:v>
                </c:pt>
                <c:pt idx="7">
                  <c:v>0.81769999999999998</c:v>
                </c:pt>
                <c:pt idx="8">
                  <c:v>0.8236</c:v>
                </c:pt>
                <c:pt idx="9">
                  <c:v>0.81289999999999996</c:v>
                </c:pt>
                <c:pt idx="10">
                  <c:v>0.82620000000000005</c:v>
                </c:pt>
                <c:pt idx="11">
                  <c:v>0.88560000000000005</c:v>
                </c:pt>
                <c:pt idx="12">
                  <c:v>0.86150000000000004</c:v>
                </c:pt>
                <c:pt idx="13">
                  <c:v>0.87739999999999996</c:v>
                </c:pt>
                <c:pt idx="14">
                  <c:v>0.88039999999999996</c:v>
                </c:pt>
                <c:pt idx="15">
                  <c:v>0.88280000000000003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DC-4791-9F67-BB6DF15876AD}"/>
            </c:ext>
          </c:extLst>
        </c:ser>
        <c:ser>
          <c:idx val="2"/>
          <c:order val="2"/>
          <c:tx>
            <c:strRef>
              <c:f>Surv!$AO$38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Surv!$AO$70:$AO$85</c:f>
              <c:numCache>
                <c:formatCode>0%</c:formatCode>
                <c:ptCount val="16"/>
                <c:pt idx="0">
                  <c:v>0.79149999999999998</c:v>
                </c:pt>
                <c:pt idx="1">
                  <c:v>0.82050000000000001</c:v>
                </c:pt>
                <c:pt idx="2">
                  <c:v>0.79020000000000001</c:v>
                </c:pt>
                <c:pt idx="3">
                  <c:v>0.80779999999999996</c:v>
                </c:pt>
                <c:pt idx="4">
                  <c:v>0.84099999999999997</c:v>
                </c:pt>
                <c:pt idx="5">
                  <c:v>0.86029999999999995</c:v>
                </c:pt>
                <c:pt idx="6">
                  <c:v>0.78410000000000002</c:v>
                </c:pt>
                <c:pt idx="7">
                  <c:v>0.81740000000000002</c:v>
                </c:pt>
                <c:pt idx="8">
                  <c:v>0.84970000000000001</c:v>
                </c:pt>
                <c:pt idx="9">
                  <c:v>0.84940000000000004</c:v>
                </c:pt>
                <c:pt idx="10">
                  <c:v>0.82750000000000001</c:v>
                </c:pt>
                <c:pt idx="11">
                  <c:v>0.86560000000000004</c:v>
                </c:pt>
                <c:pt idx="12">
                  <c:v>0.8548</c:v>
                </c:pt>
                <c:pt idx="13">
                  <c:v>0.87680000000000002</c:v>
                </c:pt>
                <c:pt idx="14">
                  <c:v>0.86409999999999998</c:v>
                </c:pt>
                <c:pt idx="15">
                  <c:v>0.88849999999999996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DC-4791-9F67-BB6DF15876AD}"/>
            </c:ext>
          </c:extLst>
        </c:ser>
        <c:ser>
          <c:idx val="3"/>
          <c:order val="3"/>
          <c:tx>
            <c:strRef>
              <c:f>Surv!$AP$38</c:f>
              <c:strCache>
                <c:ptCount val="1"/>
                <c:pt idx="0">
                  <c:v>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Surv!$AP$70:$AP$85</c:f>
              <c:numCache>
                <c:formatCode>0%</c:formatCode>
                <c:ptCount val="16"/>
                <c:pt idx="0">
                  <c:v>0.82279999999999998</c:v>
                </c:pt>
                <c:pt idx="1">
                  <c:v>0.83560000000000001</c:v>
                </c:pt>
                <c:pt idx="2">
                  <c:v>0.80379999999999996</c:v>
                </c:pt>
                <c:pt idx="3">
                  <c:v>0.8276</c:v>
                </c:pt>
                <c:pt idx="4">
                  <c:v>0.83030000000000004</c:v>
                </c:pt>
                <c:pt idx="5">
                  <c:v>0.84219999999999995</c:v>
                </c:pt>
                <c:pt idx="6">
                  <c:v>0.85809999999999997</c:v>
                </c:pt>
                <c:pt idx="7">
                  <c:v>0.85770000000000002</c:v>
                </c:pt>
                <c:pt idx="8">
                  <c:v>0.82950000000000002</c:v>
                </c:pt>
                <c:pt idx="9">
                  <c:v>0.8639</c:v>
                </c:pt>
                <c:pt idx="10">
                  <c:v>0.86699999999999999</c:v>
                </c:pt>
                <c:pt idx="11">
                  <c:v>0.84450000000000003</c:v>
                </c:pt>
                <c:pt idx="12">
                  <c:v>0.87580000000000002</c:v>
                </c:pt>
                <c:pt idx="13">
                  <c:v>0.88639999999999997</c:v>
                </c:pt>
                <c:pt idx="14">
                  <c:v>0.8488</c:v>
                </c:pt>
                <c:pt idx="15">
                  <c:v>0.87809999999999999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FDC-4791-9F67-BB6DF15876AD}"/>
            </c:ext>
          </c:extLst>
        </c:ser>
        <c:ser>
          <c:idx val="4"/>
          <c:order val="4"/>
          <c:tx>
            <c:strRef>
              <c:f>Surv!$AQ$38</c:f>
              <c:strCache>
                <c:ptCount val="1"/>
                <c:pt idx="0">
                  <c:v>22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Surv!$AQ$70:$AQ$85</c:f>
              <c:numCache>
                <c:formatCode>0%</c:formatCode>
                <c:ptCount val="16"/>
                <c:pt idx="0">
                  <c:v>0.82340000000000002</c:v>
                </c:pt>
                <c:pt idx="1">
                  <c:v>0.84919999999999995</c:v>
                </c:pt>
                <c:pt idx="2">
                  <c:v>0.8448</c:v>
                </c:pt>
                <c:pt idx="3">
                  <c:v>0.84519999999999995</c:v>
                </c:pt>
                <c:pt idx="4">
                  <c:v>0.86909999999999998</c:v>
                </c:pt>
                <c:pt idx="5">
                  <c:v>0.84919999999999995</c:v>
                </c:pt>
                <c:pt idx="6">
                  <c:v>0.84299999999999997</c:v>
                </c:pt>
                <c:pt idx="7">
                  <c:v>0.84299999999999997</c:v>
                </c:pt>
                <c:pt idx="8">
                  <c:v>0.84560000000000002</c:v>
                </c:pt>
                <c:pt idx="9">
                  <c:v>0.85809999999999997</c:v>
                </c:pt>
                <c:pt idx="10">
                  <c:v>0.83330000000000004</c:v>
                </c:pt>
                <c:pt idx="11">
                  <c:v>0.85129999999999995</c:v>
                </c:pt>
                <c:pt idx="12">
                  <c:v>0.85680000000000001</c:v>
                </c:pt>
                <c:pt idx="13">
                  <c:v>0.87019999999999997</c:v>
                </c:pt>
                <c:pt idx="14">
                  <c:v>0.86219999999999997</c:v>
                </c:pt>
                <c:pt idx="15">
                  <c:v>0.89019999999999999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FDC-4791-9F67-BB6DF15876AD}"/>
            </c:ext>
          </c:extLst>
        </c:ser>
        <c:ser>
          <c:idx val="5"/>
          <c:order val="5"/>
          <c:tx>
            <c:strRef>
              <c:f>Surv!$AR$38</c:f>
              <c:strCache>
                <c:ptCount val="1"/>
                <c:pt idx="0">
                  <c:v>23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Surv!$AR$70:$AR$85</c:f>
              <c:numCache>
                <c:formatCode>0%</c:formatCode>
                <c:ptCount val="16"/>
                <c:pt idx="0">
                  <c:v>0.82650000000000001</c:v>
                </c:pt>
                <c:pt idx="1">
                  <c:v>0.81630000000000003</c:v>
                </c:pt>
                <c:pt idx="2">
                  <c:v>0.78680000000000005</c:v>
                </c:pt>
                <c:pt idx="3">
                  <c:v>0.83069999999999999</c:v>
                </c:pt>
                <c:pt idx="4">
                  <c:v>0.82120000000000004</c:v>
                </c:pt>
                <c:pt idx="5">
                  <c:v>0.83679999999999999</c:v>
                </c:pt>
                <c:pt idx="6">
                  <c:v>0.85029999999999994</c:v>
                </c:pt>
                <c:pt idx="7">
                  <c:v>0.82769999999999999</c:v>
                </c:pt>
                <c:pt idx="8">
                  <c:v>0.86519999999999997</c:v>
                </c:pt>
                <c:pt idx="9">
                  <c:v>0.85609999999999997</c:v>
                </c:pt>
                <c:pt idx="10">
                  <c:v>0.86280000000000001</c:v>
                </c:pt>
                <c:pt idx="11">
                  <c:v>0.86670000000000003</c:v>
                </c:pt>
                <c:pt idx="12">
                  <c:v>0.89229999999999998</c:v>
                </c:pt>
                <c:pt idx="13">
                  <c:v>0.88380000000000003</c:v>
                </c:pt>
                <c:pt idx="14">
                  <c:v>0.85880000000000001</c:v>
                </c:pt>
                <c:pt idx="15">
                  <c:v>0.87519999999999998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FDC-4791-9F67-BB6DF15876AD}"/>
            </c:ext>
          </c:extLst>
        </c:ser>
        <c:ser>
          <c:idx val="6"/>
          <c:order val="6"/>
          <c:tx>
            <c:strRef>
              <c:f>Surv!$AS$38</c:f>
              <c:strCache>
                <c:ptCount val="1"/>
                <c:pt idx="0">
                  <c:v>24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Surv!$AS$70:$AS$85</c:f>
              <c:numCache>
                <c:formatCode>0%</c:formatCode>
                <c:ptCount val="16"/>
                <c:pt idx="0">
                  <c:v>0.83789999999999998</c:v>
                </c:pt>
                <c:pt idx="1">
                  <c:v>0.84550000000000003</c:v>
                </c:pt>
                <c:pt idx="2">
                  <c:v>0.83020000000000005</c:v>
                </c:pt>
                <c:pt idx="3">
                  <c:v>0.85299999999999998</c:v>
                </c:pt>
                <c:pt idx="4">
                  <c:v>0.8508</c:v>
                </c:pt>
                <c:pt idx="5">
                  <c:v>0.84660000000000002</c:v>
                </c:pt>
                <c:pt idx="6">
                  <c:v>0.8478</c:v>
                </c:pt>
                <c:pt idx="7">
                  <c:v>0.85219999999999996</c:v>
                </c:pt>
                <c:pt idx="8">
                  <c:v>0.87480000000000002</c:v>
                </c:pt>
                <c:pt idx="9">
                  <c:v>0.85640000000000005</c:v>
                </c:pt>
                <c:pt idx="10">
                  <c:v>0.84279999999999999</c:v>
                </c:pt>
                <c:pt idx="11">
                  <c:v>0.85009999999999997</c:v>
                </c:pt>
                <c:pt idx="12">
                  <c:v>0.88549999999999995</c:v>
                </c:pt>
                <c:pt idx="13">
                  <c:v>0.86570000000000003</c:v>
                </c:pt>
                <c:pt idx="14">
                  <c:v>0.87960000000000005</c:v>
                </c:pt>
                <c:pt idx="15">
                  <c:v>0.87070000000000003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FDC-4791-9F67-BB6DF158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Surv!$AT$38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Surv!$AT$70:$AT$85</c:f>
              <c:numCache>
                <c:formatCode>0%</c:formatCode>
                <c:ptCount val="16"/>
                <c:pt idx="0">
                  <c:v>0.8236</c:v>
                </c:pt>
                <c:pt idx="1">
                  <c:v>0.8256</c:v>
                </c:pt>
                <c:pt idx="2">
                  <c:v>0.80710000000000004</c:v>
                </c:pt>
                <c:pt idx="3">
                  <c:v>0.8397</c:v>
                </c:pt>
                <c:pt idx="4">
                  <c:v>0.85619999999999996</c:v>
                </c:pt>
                <c:pt idx="5">
                  <c:v>0.8448</c:v>
                </c:pt>
                <c:pt idx="6">
                  <c:v>0.86119999999999997</c:v>
                </c:pt>
                <c:pt idx="7">
                  <c:v>0.85409999999999997</c:v>
                </c:pt>
                <c:pt idx="8">
                  <c:v>0.85880000000000001</c:v>
                </c:pt>
                <c:pt idx="9">
                  <c:v>0.85050000000000003</c:v>
                </c:pt>
                <c:pt idx="10">
                  <c:v>0.87729999999999997</c:v>
                </c:pt>
                <c:pt idx="11">
                  <c:v>0.87849999999999995</c:v>
                </c:pt>
                <c:pt idx="12">
                  <c:v>0.86599999999999999</c:v>
                </c:pt>
                <c:pt idx="13">
                  <c:v>0.85589999999999999</c:v>
                </c:pt>
                <c:pt idx="14">
                  <c:v>0.87250000000000005</c:v>
                </c:pt>
                <c:pt idx="15">
                  <c:v>0.89419999999999999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E-40BF-9D7F-DFD0CCD91DC1}"/>
            </c:ext>
          </c:extLst>
        </c:ser>
        <c:ser>
          <c:idx val="1"/>
          <c:order val="1"/>
          <c:tx>
            <c:strRef>
              <c:f>Surv!$AU$38</c:f>
              <c:strCache>
                <c:ptCount val="1"/>
                <c:pt idx="0">
                  <c:v>26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Surv!$AU$70:$AU$85</c:f>
              <c:numCache>
                <c:formatCode>0%</c:formatCode>
                <c:ptCount val="16"/>
                <c:pt idx="0">
                  <c:v>0.84179999999999999</c:v>
                </c:pt>
                <c:pt idx="1">
                  <c:v>0.86240000000000006</c:v>
                </c:pt>
                <c:pt idx="2">
                  <c:v>0.81379999999999997</c:v>
                </c:pt>
                <c:pt idx="3">
                  <c:v>0.85399999999999998</c:v>
                </c:pt>
                <c:pt idx="4">
                  <c:v>0.83809999999999996</c:v>
                </c:pt>
                <c:pt idx="5">
                  <c:v>0.83779999999999999</c:v>
                </c:pt>
                <c:pt idx="6">
                  <c:v>0.84689999999999999</c:v>
                </c:pt>
                <c:pt idx="7">
                  <c:v>0.82950000000000002</c:v>
                </c:pt>
                <c:pt idx="8">
                  <c:v>0.86360000000000003</c:v>
                </c:pt>
                <c:pt idx="9">
                  <c:v>0.85499999999999998</c:v>
                </c:pt>
                <c:pt idx="10">
                  <c:v>0.85640000000000005</c:v>
                </c:pt>
                <c:pt idx="11">
                  <c:v>0.86699999999999999</c:v>
                </c:pt>
                <c:pt idx="12">
                  <c:v>0.85909999999999997</c:v>
                </c:pt>
                <c:pt idx="13">
                  <c:v>0.86150000000000004</c:v>
                </c:pt>
                <c:pt idx="14">
                  <c:v>0.88360000000000005</c:v>
                </c:pt>
                <c:pt idx="15">
                  <c:v>0.85860000000000003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0E-40BF-9D7F-DFD0CCD91DC1}"/>
            </c:ext>
          </c:extLst>
        </c:ser>
        <c:ser>
          <c:idx val="2"/>
          <c:order val="2"/>
          <c:tx>
            <c:strRef>
              <c:f>Surv!$AV$38</c:f>
              <c:strCache>
                <c:ptCount val="1"/>
                <c:pt idx="0">
                  <c:v>27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Surv!$AV$70:$AV$85</c:f>
              <c:numCache>
                <c:formatCode>0%</c:formatCode>
                <c:ptCount val="16"/>
                <c:pt idx="0">
                  <c:v>0.84109999999999996</c:v>
                </c:pt>
                <c:pt idx="1">
                  <c:v>0.84219999999999995</c:v>
                </c:pt>
                <c:pt idx="2">
                  <c:v>0.83199999999999996</c:v>
                </c:pt>
                <c:pt idx="3">
                  <c:v>0.84809999999999997</c:v>
                </c:pt>
                <c:pt idx="4">
                  <c:v>0.86770000000000003</c:v>
                </c:pt>
                <c:pt idx="5">
                  <c:v>0.86729999999999996</c:v>
                </c:pt>
                <c:pt idx="6">
                  <c:v>0.82799999999999996</c:v>
                </c:pt>
                <c:pt idx="7">
                  <c:v>0.85709999999999997</c:v>
                </c:pt>
                <c:pt idx="8">
                  <c:v>0.85370000000000001</c:v>
                </c:pt>
                <c:pt idx="9">
                  <c:v>0.86950000000000005</c:v>
                </c:pt>
                <c:pt idx="10">
                  <c:v>0.86119999999999997</c:v>
                </c:pt>
                <c:pt idx="11">
                  <c:v>0.86299999999999999</c:v>
                </c:pt>
                <c:pt idx="12">
                  <c:v>0.87619999999999998</c:v>
                </c:pt>
                <c:pt idx="13">
                  <c:v>0.87190000000000001</c:v>
                </c:pt>
                <c:pt idx="14">
                  <c:v>0.86550000000000005</c:v>
                </c:pt>
                <c:pt idx="15">
                  <c:v>0.89410000000000001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0E-40BF-9D7F-DFD0CCD91DC1}"/>
            </c:ext>
          </c:extLst>
        </c:ser>
        <c:ser>
          <c:idx val="3"/>
          <c:order val="3"/>
          <c:tx>
            <c:strRef>
              <c:f>Surv!$AW$38</c:f>
              <c:strCache>
                <c:ptCount val="1"/>
                <c:pt idx="0">
                  <c:v>28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Surv!$AW$70:$AW$85</c:f>
              <c:numCache>
                <c:formatCode>0%</c:formatCode>
                <c:ptCount val="16"/>
                <c:pt idx="0">
                  <c:v>0.82809999999999995</c:v>
                </c:pt>
                <c:pt idx="1">
                  <c:v>0.82689999999999997</c:v>
                </c:pt>
                <c:pt idx="2">
                  <c:v>0.8216</c:v>
                </c:pt>
                <c:pt idx="3">
                  <c:v>0.82489999999999997</c:v>
                </c:pt>
                <c:pt idx="4">
                  <c:v>0.84709999999999996</c:v>
                </c:pt>
                <c:pt idx="5">
                  <c:v>0.85219999999999996</c:v>
                </c:pt>
                <c:pt idx="6">
                  <c:v>0.87</c:v>
                </c:pt>
                <c:pt idx="7">
                  <c:v>0.84470000000000001</c:v>
                </c:pt>
                <c:pt idx="8">
                  <c:v>0.85089999999999999</c:v>
                </c:pt>
                <c:pt idx="9">
                  <c:v>0.87519999999999998</c:v>
                </c:pt>
                <c:pt idx="10">
                  <c:v>0.87609999999999999</c:v>
                </c:pt>
                <c:pt idx="11">
                  <c:v>0.86539999999999995</c:v>
                </c:pt>
                <c:pt idx="12">
                  <c:v>0.8659</c:v>
                </c:pt>
                <c:pt idx="13">
                  <c:v>0.86439999999999995</c:v>
                </c:pt>
                <c:pt idx="14">
                  <c:v>0.87350000000000005</c:v>
                </c:pt>
                <c:pt idx="15">
                  <c:v>0.86650000000000005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0E-40BF-9D7F-DFD0CCD91DC1}"/>
            </c:ext>
          </c:extLst>
        </c:ser>
        <c:ser>
          <c:idx val="4"/>
          <c:order val="4"/>
          <c:tx>
            <c:strRef>
              <c:f>Surv!$AX$38</c:f>
              <c:strCache>
                <c:ptCount val="1"/>
                <c:pt idx="0">
                  <c:v>29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Surv!$AX$70:$AX$85</c:f>
              <c:numCache>
                <c:formatCode>0%</c:formatCode>
                <c:ptCount val="16"/>
                <c:pt idx="0">
                  <c:v>0.83299999999999996</c:v>
                </c:pt>
                <c:pt idx="1">
                  <c:v>0.80410000000000004</c:v>
                </c:pt>
                <c:pt idx="2">
                  <c:v>0.82620000000000005</c:v>
                </c:pt>
                <c:pt idx="3">
                  <c:v>0.83860000000000001</c:v>
                </c:pt>
                <c:pt idx="4">
                  <c:v>0.84630000000000005</c:v>
                </c:pt>
                <c:pt idx="5">
                  <c:v>0.84860000000000002</c:v>
                </c:pt>
                <c:pt idx="6">
                  <c:v>0.84719999999999995</c:v>
                </c:pt>
                <c:pt idx="7">
                  <c:v>0.86150000000000004</c:v>
                </c:pt>
                <c:pt idx="8">
                  <c:v>0.85340000000000005</c:v>
                </c:pt>
                <c:pt idx="9">
                  <c:v>0.84689999999999999</c:v>
                </c:pt>
                <c:pt idx="10">
                  <c:v>0.85780000000000001</c:v>
                </c:pt>
                <c:pt idx="11">
                  <c:v>0.85399999999999998</c:v>
                </c:pt>
                <c:pt idx="12">
                  <c:v>0.84889999999999999</c:v>
                </c:pt>
                <c:pt idx="13">
                  <c:v>0.86160000000000003</c:v>
                </c:pt>
                <c:pt idx="14">
                  <c:v>0.85719999999999996</c:v>
                </c:pt>
                <c:pt idx="15">
                  <c:v>0.87909999999999999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0E-40BF-9D7F-DFD0CCD91DC1}"/>
            </c:ext>
          </c:extLst>
        </c:ser>
        <c:ser>
          <c:idx val="5"/>
          <c:order val="5"/>
          <c:tx>
            <c:strRef>
              <c:f>Surv!$AY$38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Surv!$AY$70:$AY$85</c:f>
              <c:numCache>
                <c:formatCode>0%</c:formatCode>
                <c:ptCount val="16"/>
                <c:pt idx="0">
                  <c:v>0.81930000000000003</c:v>
                </c:pt>
                <c:pt idx="1">
                  <c:v>0.83660000000000001</c:v>
                </c:pt>
                <c:pt idx="2">
                  <c:v>0.82050000000000001</c:v>
                </c:pt>
                <c:pt idx="3">
                  <c:v>0.82820000000000005</c:v>
                </c:pt>
                <c:pt idx="4">
                  <c:v>0.83220000000000005</c:v>
                </c:pt>
                <c:pt idx="5">
                  <c:v>0.82850000000000001</c:v>
                </c:pt>
                <c:pt idx="6">
                  <c:v>0.84389999999999998</c:v>
                </c:pt>
                <c:pt idx="7">
                  <c:v>0.85960000000000003</c:v>
                </c:pt>
                <c:pt idx="8">
                  <c:v>0.85050000000000003</c:v>
                </c:pt>
                <c:pt idx="9">
                  <c:v>0.86799999999999999</c:v>
                </c:pt>
                <c:pt idx="10">
                  <c:v>0.85360000000000003</c:v>
                </c:pt>
                <c:pt idx="11">
                  <c:v>0.8538</c:v>
                </c:pt>
                <c:pt idx="12">
                  <c:v>0.85540000000000005</c:v>
                </c:pt>
                <c:pt idx="13">
                  <c:v>0.84840000000000004</c:v>
                </c:pt>
                <c:pt idx="14">
                  <c:v>0.87970000000000004</c:v>
                </c:pt>
                <c:pt idx="15">
                  <c:v>0.879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0E-40BF-9D7F-DFD0CCD91DC1}"/>
            </c:ext>
          </c:extLst>
        </c:ser>
        <c:ser>
          <c:idx val="6"/>
          <c:order val="6"/>
          <c:tx>
            <c:strRef>
              <c:f>Surv!$AZ$38</c:f>
              <c:strCache>
                <c:ptCount val="1"/>
                <c:pt idx="0">
                  <c:v>31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Surv!$T$70:$T$85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xVal>
          <c:yVal>
            <c:numRef>
              <c:f>Surv!$AZ$70:$AZ$85</c:f>
              <c:numCache>
                <c:formatCode>0%</c:formatCode>
                <c:ptCount val="16"/>
                <c:pt idx="0">
                  <c:v>0.82579999999999998</c:v>
                </c:pt>
                <c:pt idx="1">
                  <c:v>0.81469999999999998</c:v>
                </c:pt>
                <c:pt idx="2">
                  <c:v>0.84770000000000001</c:v>
                </c:pt>
                <c:pt idx="3">
                  <c:v>0.82840000000000003</c:v>
                </c:pt>
                <c:pt idx="4">
                  <c:v>0.83340000000000003</c:v>
                </c:pt>
                <c:pt idx="5">
                  <c:v>0.81159999999999999</c:v>
                </c:pt>
                <c:pt idx="6">
                  <c:v>0.83709999999999996</c:v>
                </c:pt>
                <c:pt idx="7">
                  <c:v>0.84279999999999999</c:v>
                </c:pt>
                <c:pt idx="8">
                  <c:v>0.86799999999999999</c:v>
                </c:pt>
                <c:pt idx="9">
                  <c:v>0.85409999999999997</c:v>
                </c:pt>
                <c:pt idx="10">
                  <c:v>0.84840000000000004</c:v>
                </c:pt>
                <c:pt idx="11">
                  <c:v>0.85509999999999997</c:v>
                </c:pt>
                <c:pt idx="12">
                  <c:v>0.86929999999999996</c:v>
                </c:pt>
                <c:pt idx="13">
                  <c:v>0.88100000000000001</c:v>
                </c:pt>
                <c:pt idx="14">
                  <c:v>0.86329999999999996</c:v>
                </c:pt>
                <c:pt idx="15">
                  <c:v>0.87760000000000005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0E-40BF-9D7F-DFD0CCD9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293023"/>
        <c:axId val="2142293503"/>
      </c:scatterChart>
      <c:valAx>
        <c:axId val="2142293023"/>
        <c:scaling>
          <c:orientation val="minMax"/>
          <c:max val="2016"/>
          <c:min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503"/>
        <c:crosses val="autoZero"/>
        <c:crossBetween val="midCat"/>
      </c:valAx>
      <c:valAx>
        <c:axId val="2142293503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29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4yRS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2.5428341144772947E-2"/>
          <c:w val="0.88897440944881889"/>
          <c:h val="0.85365370868099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Surv!$AD$56</c:f>
              <c:strCache>
                <c:ptCount val="1"/>
                <c:pt idx="0">
                  <c:v>2000-2010 Constant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Surv!$AF$38:$AZ$38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Surv!$AF$59:$AZ$59</c:f>
              <c:numCache>
                <c:formatCode>0%</c:formatCode>
                <c:ptCount val="21"/>
                <c:pt idx="0">
                  <c:v>3.0680239422822584E-2</c:v>
                </c:pt>
                <c:pt idx="1">
                  <c:v>5.6241092329618561E-2</c:v>
                </c:pt>
                <c:pt idx="2">
                  <c:v>3.5107315659539208E-2</c:v>
                </c:pt>
                <c:pt idx="3">
                  <c:v>3.8426839067864649E-2</c:v>
                </c:pt>
                <c:pt idx="4">
                  <c:v>3.3169957828015191E-2</c:v>
                </c:pt>
                <c:pt idx="5">
                  <c:v>2.819213104660424E-2</c:v>
                </c:pt>
                <c:pt idx="6">
                  <c:v>4.7743064897421715E-2</c:v>
                </c:pt>
                <c:pt idx="7">
                  <c:v>3.7213850639415978E-2</c:v>
                </c:pt>
                <c:pt idx="8">
                  <c:v>7.472806502045766E-2</c:v>
                </c:pt>
                <c:pt idx="9">
                  <c:v>5.7528694116702729E-2</c:v>
                </c:pt>
                <c:pt idx="10">
                  <c:v>3.1597949902342416E-2</c:v>
                </c:pt>
                <c:pt idx="11">
                  <c:v>2.6889311153809346E-2</c:v>
                </c:pt>
                <c:pt idx="12">
                  <c:v>4.7596525926562876E-2</c:v>
                </c:pt>
                <c:pt idx="13">
                  <c:v>2.8409793386532354E-2</c:v>
                </c:pt>
                <c:pt idx="14">
                  <c:v>3.3904308524956857E-2</c:v>
                </c:pt>
                <c:pt idx="15">
                  <c:v>2.6520492947542166E-2</c:v>
                </c:pt>
                <c:pt idx="16">
                  <c:v>2.2960160468196173E-2</c:v>
                </c:pt>
                <c:pt idx="17">
                  <c:v>2.1888180064854094E-2</c:v>
                </c:pt>
                <c:pt idx="18">
                  <c:v>2.3947696272081608E-2</c:v>
                </c:pt>
                <c:pt idx="19">
                  <c:v>2.6890260587129282E-2</c:v>
                </c:pt>
                <c:pt idx="20">
                  <c:v>3.5813643666000781E-2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0-4643-9CFB-25EABFF97EC7}"/>
            </c:ext>
          </c:extLst>
        </c:ser>
        <c:ser>
          <c:idx val="0"/>
          <c:order val="1"/>
          <c:tx>
            <c:strRef>
              <c:f>Surv!$AD$68</c:f>
              <c:strCache>
                <c:ptCount val="1"/>
                <c:pt idx="0">
                  <c:v>% Change Contribution by Progressive Inclusion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Surv!$AF$38:$AZ$38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Surv!$AF$68:$AZ$68</c:f>
              <c:numCache>
                <c:formatCode>0.0%</c:formatCode>
                <c:ptCount val="21"/>
                <c:pt idx="8">
                  <c:v>-9.3990784746394995E-3</c:v>
                </c:pt>
                <c:pt idx="9">
                  <c:v>6.358762392868339E-4</c:v>
                </c:pt>
                <c:pt idx="10">
                  <c:v>-7.29413271778016E-3</c:v>
                </c:pt>
                <c:pt idx="11">
                  <c:v>1.6858896363378881E-2</c:v>
                </c:pt>
                <c:pt idx="12">
                  <c:v>1.0017123717003806E-2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0-4643-9CFB-25EABFF97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8788954505686787"/>
          <c:h val="0.44849608067077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5yRS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2.5428341144772947E-2"/>
          <c:w val="0.88897440944881889"/>
          <c:h val="0.858773709242190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Surv!$AD$89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Surv!$AF$38:$AZ$38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Surv!$AF$89:$AZ$89</c:f>
              <c:numCache>
                <c:formatCode>0%</c:formatCode>
                <c:ptCount val="21"/>
                <c:pt idx="0">
                  <c:v>4.7214424803378507E-2</c:v>
                </c:pt>
                <c:pt idx="1">
                  <c:v>6.0455815029665849E-2</c:v>
                </c:pt>
                <c:pt idx="2">
                  <c:v>3.9405549464312919E-2</c:v>
                </c:pt>
                <c:pt idx="3">
                  <c:v>3.1800335597804055E-2</c:v>
                </c:pt>
                <c:pt idx="4">
                  <c:v>4.5009896779048243E-2</c:v>
                </c:pt>
                <c:pt idx="5">
                  <c:v>3.8651708861013545E-2</c:v>
                </c:pt>
                <c:pt idx="6">
                  <c:v>4.8764074648208977E-2</c:v>
                </c:pt>
                <c:pt idx="7">
                  <c:v>4.9408980577606683E-2</c:v>
                </c:pt>
                <c:pt idx="8">
                  <c:v>7.703398898570131E-2</c:v>
                </c:pt>
                <c:pt idx="9">
                  <c:v>5.0771847359725959E-2</c:v>
                </c:pt>
                <c:pt idx="10">
                  <c:v>3.5377968902426699E-2</c:v>
                </c:pt>
                <c:pt idx="11">
                  <c:v>1.6063403615643377E-2</c:v>
                </c:pt>
                <c:pt idx="12">
                  <c:v>4.9902215382642189E-2</c:v>
                </c:pt>
                <c:pt idx="13">
                  <c:v>1.9085287377970266E-2</c:v>
                </c:pt>
                <c:pt idx="14">
                  <c:v>3.7886704030904488E-2</c:v>
                </c:pt>
                <c:pt idx="15">
                  <c:v>2.3779349117799265E-2</c:v>
                </c:pt>
                <c:pt idx="16">
                  <c:v>2.505476075720715E-2</c:v>
                </c:pt>
                <c:pt idx="17">
                  <c:v>2.8991344452868214E-2</c:v>
                </c:pt>
                <c:pt idx="18">
                  <c:v>2.2825509370513898E-2</c:v>
                </c:pt>
                <c:pt idx="19">
                  <c:v>2.7327030152730976E-2</c:v>
                </c:pt>
                <c:pt idx="20">
                  <c:v>3.5180225421269702E-2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B-4D5A-BC0B-BBBA53DBEDC4}"/>
            </c:ext>
          </c:extLst>
        </c:ser>
        <c:ser>
          <c:idx val="0"/>
          <c:order val="1"/>
          <c:tx>
            <c:strRef>
              <c:f>Surv!$AD$98</c:f>
              <c:strCache>
                <c:ptCount val="1"/>
                <c:pt idx="0">
                  <c:v>% Change Contribution by Progressive Inclusion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Surv!$AF$38:$AZ$38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Surv!$AF$98:$AZ$98</c:f>
              <c:numCache>
                <c:formatCode>0.0%</c:formatCode>
                <c:ptCount val="21"/>
                <c:pt idx="8">
                  <c:v>8.2366839020383553E-3</c:v>
                </c:pt>
                <c:pt idx="9">
                  <c:v>4.513362130430347E-3</c:v>
                </c:pt>
                <c:pt idx="10">
                  <c:v>-2.0257770566045191E-3</c:v>
                </c:pt>
                <c:pt idx="11">
                  <c:v>1.6304339731548243E-2</c:v>
                </c:pt>
                <c:pt idx="12">
                  <c:v>-1.3566874696533754E-2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B-4D5A-BC0B-BBBA53DBE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8788954505686787"/>
          <c:h val="0.44849608067077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3yRS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2.5428341144772947E-2"/>
          <c:w val="0.88897440944881889"/>
          <c:h val="0.85365370868099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Surv!$AD$56</c:f>
              <c:strCache>
                <c:ptCount val="1"/>
                <c:pt idx="0">
                  <c:v>2000-2010 Constant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Surv!$AF$2:$AZ$2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Surv!$AF$25:$AZ$25</c:f>
              <c:numCache>
                <c:formatCode>0%</c:formatCode>
                <c:ptCount val="21"/>
                <c:pt idx="0">
                  <c:v>3.6751558649368771E-2</c:v>
                </c:pt>
                <c:pt idx="1">
                  <c:v>5.5467039208019923E-2</c:v>
                </c:pt>
                <c:pt idx="2">
                  <c:v>2.5114905297157149E-2</c:v>
                </c:pt>
                <c:pt idx="3">
                  <c:v>3.608914427991905E-2</c:v>
                </c:pt>
                <c:pt idx="4">
                  <c:v>2.5313210932743746E-2</c:v>
                </c:pt>
                <c:pt idx="5">
                  <c:v>1.9602172258153236E-2</c:v>
                </c:pt>
                <c:pt idx="6">
                  <c:v>3.6184622440681456E-2</c:v>
                </c:pt>
                <c:pt idx="7" formatCode="0.0%">
                  <c:v>3.6756471706032953E-2</c:v>
                </c:pt>
                <c:pt idx="8" formatCode="0.0%">
                  <c:v>6.6979762616343613E-2</c:v>
                </c:pt>
                <c:pt idx="9" formatCode="0.0%">
                  <c:v>5.4962909220586643E-2</c:v>
                </c:pt>
                <c:pt idx="10" formatCode="0.0%">
                  <c:v>3.2743160934549688E-2</c:v>
                </c:pt>
                <c:pt idx="11" formatCode="0.0%">
                  <c:v>2.4983717287396907E-2</c:v>
                </c:pt>
                <c:pt idx="12" formatCode="0.0%">
                  <c:v>4.0972729082343534E-2</c:v>
                </c:pt>
                <c:pt idx="13" formatCode="0.0%">
                  <c:v>2.8416254485500905E-2</c:v>
                </c:pt>
                <c:pt idx="14">
                  <c:v>3.5455397208935452E-2</c:v>
                </c:pt>
                <c:pt idx="15">
                  <c:v>1.9213600150928174E-2</c:v>
                </c:pt>
                <c:pt idx="16">
                  <c:v>2.0686194995175058E-2</c:v>
                </c:pt>
                <c:pt idx="17">
                  <c:v>2.1662507473163398E-2</c:v>
                </c:pt>
                <c:pt idx="18">
                  <c:v>2.7391087003559009E-2</c:v>
                </c:pt>
                <c:pt idx="19">
                  <c:v>2.5777216006884655E-2</c:v>
                </c:pt>
                <c:pt idx="20">
                  <c:v>3.0942147275096431E-2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2-4443-8494-9AB9EE5F79D3}"/>
            </c:ext>
          </c:extLst>
        </c:ser>
        <c:ser>
          <c:idx val="0"/>
          <c:order val="1"/>
          <c:tx>
            <c:strRef>
              <c:f>Surv!$AD$68</c:f>
              <c:strCache>
                <c:ptCount val="1"/>
                <c:pt idx="0">
                  <c:v>% Change Contribution by Progressive Inclusion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Surv!$AF$2:$AZ$2</c:f>
              <c:numCache>
                <c:formatCode>General</c:formatCode>
                <c:ptCount val="21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</c:numCache>
            </c:numRef>
          </c:cat>
          <c:val>
            <c:numRef>
              <c:f>Surv!$AF$34:$AZ$34</c:f>
              <c:numCache>
                <c:formatCode>0.0%</c:formatCode>
                <c:ptCount val="21"/>
                <c:pt idx="8">
                  <c:v>-8.8222741963744356E-3</c:v>
                </c:pt>
                <c:pt idx="9">
                  <c:v>-5.788492824791297E-4</c:v>
                </c:pt>
                <c:pt idx="10">
                  <c:v>-5.764227463451628E-3</c:v>
                </c:pt>
                <c:pt idx="11">
                  <c:v>1.1048541760686696E-2</c:v>
                </c:pt>
                <c:pt idx="12">
                  <c:v>-8.6758125238112077E-3</c:v>
                </c:pt>
                <c:pt idx="13">
                  <c:v>-4.9286806359073732E-4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2-4443-8494-9AB9EE5F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8788954505686787"/>
          <c:h val="0.44849608067077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3yRS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7.6354285635128902E-2"/>
          <c:w val="0.88897440944881889"/>
          <c:h val="0.7795796076041147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Surv!$AD$56</c:f>
              <c:strCache>
                <c:ptCount val="1"/>
                <c:pt idx="0">
                  <c:v>2000-2010 Constant</c:v>
                </c:pt>
              </c:strCache>
            </c:strRef>
          </c:tx>
          <c:spPr>
            <a:gradFill>
              <a:gsLst>
                <a:gs pos="0">
                  <a:schemeClr val="bg1">
                    <a:lumMod val="65000"/>
                  </a:schemeClr>
                </a:gs>
                <a:gs pos="100000">
                  <a:schemeClr val="tx1"/>
                </a:gs>
              </a:gsLst>
              <a:lin ang="0" scaled="0"/>
            </a:gra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Surv!$I$26:$K$26</c:f>
                <c:numCache>
                  <c:formatCode>General</c:formatCode>
                  <c:ptCount val="3"/>
                  <c:pt idx="0">
                    <c:v>-2.9480009592964609E-3</c:v>
                  </c:pt>
                  <c:pt idx="1">
                    <c:v>-2.6155780033675913E-3</c:v>
                  </c:pt>
                  <c:pt idx="2">
                    <c:v>-1.6527093214624769E-3</c:v>
                  </c:pt>
                </c:numCache>
              </c:numRef>
            </c:plus>
            <c:minus>
              <c:numRef>
                <c:f>Surv!$L$26:$N$26</c:f>
                <c:numCache>
                  <c:formatCode>General</c:formatCode>
                  <c:ptCount val="3"/>
                  <c:pt idx="0">
                    <c:v>-3.1756910516783643E-3</c:v>
                  </c:pt>
                  <c:pt idx="1">
                    <c:v>-2.8113194412248688E-3</c:v>
                  </c:pt>
                  <c:pt idx="2">
                    <c:v>-1.7326364098904888E-3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Surv!$C$2:$E$2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Surv!$C$25:$E$25</c:f>
              <c:numCache>
                <c:formatCode>0.0%</c:formatCode>
                <c:ptCount val="3"/>
                <c:pt idx="0">
                  <c:v>3.4654523363573893E-2</c:v>
                </c:pt>
                <c:pt idx="1">
                  <c:v>3.9265394179838098E-2</c:v>
                </c:pt>
                <c:pt idx="2">
                  <c:v>2.6035277159582069E-2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9-4C0A-BAB1-680F5E3F8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ax val="4.5000000000000012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8788954505686787"/>
          <c:h val="0.44849608067077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Net Change in AAPC in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Cancer Death Rate 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Decade Before (2001-2010) to Decade After (2011-2020) ACA Enactment, Age by 7-Year Intevals 10 Years Before and After ACA DCE Age Range</a:t>
            </a:r>
          </a:p>
          <a:p>
            <a:pPr>
              <a:defRPr/>
            </a:pPr>
            <a:r>
              <a:rPr lang="en-US" sz="1000" b="0" i="0" u="sng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Data Source</a:t>
            </a:r>
            <a:r>
              <a: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: CDC WONDER</a:t>
            </a: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Mort!$BS$51</c:f>
              <c:strCache>
                <c:ptCount val="1"/>
                <c:pt idx="0">
                  <c:v>AAPC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Mort!$BT$52:$BV$52</c:f>
                <c:numCache>
                  <c:formatCode>General</c:formatCode>
                  <c:ptCount val="3"/>
                  <c:pt idx="0">
                    <c:v>1.1716500000000001</c:v>
                  </c:pt>
                  <c:pt idx="1">
                    <c:v>0.81894999999999996</c:v>
                  </c:pt>
                  <c:pt idx="2">
                    <c:v>0.7329</c:v>
                  </c:pt>
                </c:numCache>
              </c:numRef>
            </c:plus>
            <c:minus>
              <c:numRef>
                <c:f>Mort!$BT$53:$BV$53</c:f>
                <c:numCache>
                  <c:formatCode>General</c:formatCode>
                  <c:ptCount val="3"/>
                  <c:pt idx="0">
                    <c:v>1.1315</c:v>
                  </c:pt>
                  <c:pt idx="1">
                    <c:v>0.79515000000000002</c:v>
                  </c:pt>
                  <c:pt idx="2">
                    <c:v>0.72565000000000002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51000">
                      <a:schemeClr val="bg1"/>
                    </a:gs>
                    <a:gs pos="57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Mort!$BT$10:$BV$10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Mort!$BT$51:$BV$51</c:f>
              <c:numCache>
                <c:formatCode>0.00</c:formatCode>
                <c:ptCount val="3"/>
                <c:pt idx="0">
                  <c:v>1.0962000000000001</c:v>
                </c:pt>
                <c:pt idx="1">
                  <c:v>-0.76129999999999987</c:v>
                </c:pt>
                <c:pt idx="2">
                  <c:v>-0.4870000000000001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0-4844-9418-86FABC49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chemeClr val="tx1"/>
                    </a:solidFill>
                  </a:rPr>
                  <a:t>%</a:t>
                </a:r>
                <a:r>
                  <a:rPr lang="en-US" sz="1100" b="0" i="0" u="none" strike="noStrike" kern="1200" baseline="0">
                    <a:solidFill>
                      <a:schemeClr val="tx1"/>
                    </a:solidFill>
                  </a:rPr>
                  <a:t> Change</a:t>
                </a:r>
              </a:p>
            </c:rich>
          </c:tx>
          <c:layout>
            <c:manualLayout>
              <c:xMode val="edge"/>
              <c:yMode val="edge"/>
              <c:x val="5.3333333333333337E-2"/>
              <c:y val="0.58033250235907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3yRS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7.6354285635128902E-2"/>
          <c:w val="0.88897440944881889"/>
          <c:h val="0.7795796076041147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Surv!$AD$56</c:f>
              <c:strCache>
                <c:ptCount val="1"/>
                <c:pt idx="0">
                  <c:v>2000-2010 Constant</c:v>
                </c:pt>
              </c:strCache>
            </c:strRef>
          </c:tx>
          <c:spPr>
            <a:gradFill>
              <a:gsLst>
                <a:gs pos="0">
                  <a:schemeClr val="bg1">
                    <a:lumMod val="65000"/>
                  </a:schemeClr>
                </a:gs>
                <a:gs pos="100000">
                  <a:schemeClr val="tx1"/>
                </a:gs>
              </a:gsLst>
              <a:lin ang="0" scaled="0"/>
            </a:gra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Surv!$I$51:$K$51</c:f>
                <c:numCache>
                  <c:formatCode>General</c:formatCode>
                  <c:ptCount val="3"/>
                  <c:pt idx="0">
                    <c:v>-2.513268989828274E-3</c:v>
                  </c:pt>
                  <c:pt idx="1">
                    <c:v>-2.3629963594282502E-3</c:v>
                  </c:pt>
                  <c:pt idx="2">
                    <c:v>-1.8445129387294652E-3</c:v>
                  </c:pt>
                </c:numCache>
              </c:numRef>
            </c:plus>
            <c:minus>
              <c:numRef>
                <c:f>Surv!$L$51:$N$51</c:f>
                <c:numCache>
                  <c:formatCode>General</c:formatCode>
                  <c:ptCount val="3"/>
                  <c:pt idx="0">
                    <c:v>-2.7789850166331648E-3</c:v>
                  </c:pt>
                  <c:pt idx="1">
                    <c:v>-2.5250901358103775E-3</c:v>
                  </c:pt>
                  <c:pt idx="2">
                    <c:v>-1.9878173402694196E-3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Surv!$C$2:$E$2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Surv!$C$50:$E$50</c:f>
              <c:numCache>
                <c:formatCode>0.0%</c:formatCode>
                <c:ptCount val="3"/>
                <c:pt idx="0">
                  <c:v>2.6158115349038651E-2</c:v>
                </c:pt>
                <c:pt idx="1">
                  <c:v>3.5949103715839509E-2</c:v>
                </c:pt>
                <c:pt idx="2">
                  <c:v>2.3523449888022331E-2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3-4EDD-B90C-E3257290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ax val="4.5000000000000012E-2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8788954505686787"/>
          <c:h val="0.44849608067077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AACP in 3yRS </a:t>
            </a:r>
            <a:br>
              <a:rPr lang="en-US"/>
            </a:br>
            <a:r>
              <a:rPr lang="en-US"/>
              <a:t>before &amp; 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7.6354285635128902E-2"/>
          <c:w val="0.88897440944881889"/>
          <c:h val="0.779579607604114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Surv!$B$55</c:f>
              <c:strCache>
                <c:ptCount val="1"/>
                <c:pt idx="0">
                  <c:v>2001-2010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Surv!$I$58:$K$58</c:f>
                <c:numCache>
                  <c:formatCode>General</c:formatCode>
                  <c:ptCount val="3"/>
                  <c:pt idx="0">
                    <c:v>0.28999999999999992</c:v>
                  </c:pt>
                  <c:pt idx="1">
                    <c:v>0.31259999999999999</c:v>
                  </c:pt>
                  <c:pt idx="2">
                    <c:v>0.10219999999999996</c:v>
                  </c:pt>
                </c:numCache>
              </c:numRef>
            </c:plus>
            <c:minus>
              <c:numRef>
                <c:f>Surv!$F$58:$H$58</c:f>
                <c:numCache>
                  <c:formatCode>General</c:formatCode>
                  <c:ptCount val="3"/>
                  <c:pt idx="0">
                    <c:v>0.25619999999999998</c:v>
                  </c:pt>
                  <c:pt idx="1">
                    <c:v>0.28139999999999998</c:v>
                  </c:pt>
                  <c:pt idx="2">
                    <c:v>9.4100000000000017E-2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Surv!$C$53:$E$53</c:f>
              <c:strCache>
                <c:ptCount val="3"/>
                <c:pt idx="0">
                  <c:v>13-17</c:v>
                </c:pt>
                <c:pt idx="1">
                  <c:v>DCE</c:v>
                </c:pt>
                <c:pt idx="2">
                  <c:v>25-29</c:v>
                </c:pt>
              </c:strCache>
            </c:strRef>
          </c:cat>
          <c:val>
            <c:numRef>
              <c:f>Surv!$C$55:$E$55</c:f>
              <c:numCache>
                <c:formatCode>0.00</c:formatCode>
                <c:ptCount val="3"/>
                <c:pt idx="0">
                  <c:v>0.76529999999999998</c:v>
                </c:pt>
                <c:pt idx="1">
                  <c:v>0.38529999999999998</c:v>
                </c:pt>
                <c:pt idx="2">
                  <c:v>0.40110000000000001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7-40DD-BA14-BC2D1C514F3C}"/>
            </c:ext>
          </c:extLst>
        </c:ser>
        <c:ser>
          <c:idx val="0"/>
          <c:order val="1"/>
          <c:tx>
            <c:strRef>
              <c:f>Surv!$B$56</c:f>
              <c:strCache>
                <c:ptCount val="1"/>
                <c:pt idx="0">
                  <c:v>2011-2017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Surv!$I$59:$K$59</c:f>
                <c:numCache>
                  <c:formatCode>General</c:formatCode>
                  <c:ptCount val="3"/>
                  <c:pt idx="0">
                    <c:v>0.66210000000000002</c:v>
                  </c:pt>
                  <c:pt idx="1">
                    <c:v>0.39179999999999998</c:v>
                  </c:pt>
                  <c:pt idx="2">
                    <c:v>0.18180000000000002</c:v>
                  </c:pt>
                </c:numCache>
              </c:numRef>
            </c:plus>
            <c:minus>
              <c:numRef>
                <c:f>Surv!$F$59:$H$59</c:f>
                <c:numCache>
                  <c:formatCode>General</c:formatCode>
                  <c:ptCount val="3"/>
                  <c:pt idx="0">
                    <c:v>0.6079</c:v>
                  </c:pt>
                  <c:pt idx="1">
                    <c:v>0.36380000000000001</c:v>
                  </c:pt>
                  <c:pt idx="2">
                    <c:v>0.1638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Surv!$C$53:$E$53</c:f>
              <c:strCache>
                <c:ptCount val="3"/>
                <c:pt idx="0">
                  <c:v>13-17</c:v>
                </c:pt>
                <c:pt idx="1">
                  <c:v>DCE</c:v>
                </c:pt>
                <c:pt idx="2">
                  <c:v>25-29</c:v>
                </c:pt>
              </c:strCache>
            </c:strRef>
          </c:cat>
          <c:val>
            <c:numRef>
              <c:f>Surv!$C$56:$E$56</c:f>
              <c:numCache>
                <c:formatCode>0.00</c:formatCode>
                <c:ptCount val="3"/>
                <c:pt idx="0">
                  <c:v>0.17069999999999999</c:v>
                </c:pt>
                <c:pt idx="1">
                  <c:v>0.27960000000000002</c:v>
                </c:pt>
                <c:pt idx="2">
                  <c:v>0.249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7-40DD-BA14-BC2D1C51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33267716535431"/>
          <c:y val="2.8194454722388001E-2"/>
          <c:w val="0.29066783035584409"/>
          <c:h val="8.0122954343741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Average Annual 3yRS Rate after Cancer Diagnosis Decade Before and 1st 7 Years After ACA Enactment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Surv!$C$123</c:f>
              <c:strCache>
                <c:ptCount val="1"/>
                <c:pt idx="0">
                  <c:v>2001-2010 Ave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Surv!$S$123:$U$123</c:f>
                <c:numCache>
                  <c:formatCode>General</c:formatCode>
                  <c:ptCount val="3"/>
                  <c:pt idx="0">
                    <c:v>1.6129999999999999E-2</c:v>
                  </c:pt>
                  <c:pt idx="1">
                    <c:v>1.0610000000000008E-2</c:v>
                  </c:pt>
                  <c:pt idx="2">
                    <c:v>9.3799999999999994E-3</c:v>
                  </c:pt>
                </c:numCache>
              </c:numRef>
            </c:plus>
            <c:minus>
              <c:numRef>
                <c:f>Surv!$P$123:$R$123</c:f>
                <c:numCache>
                  <c:formatCode>General</c:formatCode>
                  <c:ptCount val="3"/>
                  <c:pt idx="0">
                    <c:v>1.7990000000000006E-2</c:v>
                  </c:pt>
                  <c:pt idx="1">
                    <c:v>1.1410000000000009E-2</c:v>
                  </c:pt>
                  <c:pt idx="2">
                    <c:v>1.008E-2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Surv!$D$110:$F$110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25-29</c:v>
                </c:pt>
              </c:strCache>
            </c:strRef>
          </c:cat>
          <c:val>
            <c:numRef>
              <c:f>Surv!$D$123:$F$123</c:f>
              <c:numCache>
                <c:formatCode>0.00</c:formatCode>
                <c:ptCount val="3"/>
                <c:pt idx="0">
                  <c:v>0.85715000000000008</c:v>
                </c:pt>
                <c:pt idx="1">
                  <c:v>0.86236999999999997</c:v>
                </c:pt>
                <c:pt idx="2">
                  <c:v>0.87390000000000012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E-4E29-862C-ED73A20D8BA2}"/>
            </c:ext>
          </c:extLst>
        </c:ser>
        <c:ser>
          <c:idx val="1"/>
          <c:order val="1"/>
          <c:tx>
            <c:strRef>
              <c:f>Surv!$C$131</c:f>
              <c:strCache>
                <c:ptCount val="1"/>
                <c:pt idx="0">
                  <c:v>2011-2017 Ave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Surv!$S$131:$U$131</c:f>
                <c:numCache>
                  <c:formatCode>General</c:formatCode>
                  <c:ptCount val="3"/>
                  <c:pt idx="0">
                    <c:v>1.435714285714283E-2</c:v>
                  </c:pt>
                  <c:pt idx="1">
                    <c:v>8.9285714285714281E-3</c:v>
                  </c:pt>
                  <c:pt idx="2">
                    <c:v>7.9714285714285495E-3</c:v>
                  </c:pt>
                </c:numCache>
              </c:numRef>
            </c:plus>
            <c:minus>
              <c:numRef>
                <c:f>Surv!$P$131:$R$131</c:f>
                <c:numCache>
                  <c:formatCode>General</c:formatCode>
                  <c:ptCount val="3"/>
                  <c:pt idx="0">
                    <c:v>1.6128571428571443E-2</c:v>
                  </c:pt>
                  <c:pt idx="1">
                    <c:v>9.6714285714285531E-3</c:v>
                  </c:pt>
                  <c:pt idx="2">
                    <c:v>8.6000000000000052E-3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Surv!$D$110:$F$110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25-29</c:v>
                </c:pt>
              </c:strCache>
            </c:strRef>
          </c:cat>
          <c:val>
            <c:numRef>
              <c:f>Surv!$D$131:$F$131</c:f>
              <c:numCache>
                <c:formatCode>0.00</c:formatCode>
                <c:ptCount val="3"/>
                <c:pt idx="0">
                  <c:v>0.87957142857142856</c:v>
                </c:pt>
                <c:pt idx="1">
                  <c:v>0.89337142857142848</c:v>
                </c:pt>
                <c:pt idx="2">
                  <c:v>0.89445714285714284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E-4E29-862C-ED73A20D8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00"/>
        <c:noMultiLvlLbl val="0"/>
      </c:catAx>
      <c:valAx>
        <c:axId val="730628080"/>
        <c:scaling>
          <c:orientation val="minMax"/>
          <c:max val="0.90500000000000003"/>
          <c:min val="0.83000000000000007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Average Annual 3yRS Rate after Cancer Diagnosis the</a:t>
            </a:r>
            <a:r>
              <a:rPr lang="en-US" sz="1050" baseline="0"/>
              <a:t> Decade </a:t>
            </a:r>
            <a:r>
              <a:rPr lang="en-US" sz="1050"/>
              <a:t>Before and 1st 7 Yearrs After ACA Enactment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98456264859398"/>
          <c:y val="2.6078429319998087E-2"/>
          <c:w val="0.8221959768107937"/>
          <c:h val="0.84404796442073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Surv!$C$147</c:f>
              <c:strCache>
                <c:ptCount val="1"/>
                <c:pt idx="0">
                  <c:v>2001-2010 Ave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Surv!$S$147:$U$147</c:f>
                <c:numCache>
                  <c:formatCode>General</c:formatCode>
                  <c:ptCount val="3"/>
                  <c:pt idx="0">
                    <c:v>1.6129999999999999E-2</c:v>
                  </c:pt>
                  <c:pt idx="1">
                    <c:v>1.0610000000000008E-2</c:v>
                  </c:pt>
                  <c:pt idx="2">
                    <c:v>9.3799999999999994E-3</c:v>
                  </c:pt>
                </c:numCache>
              </c:numRef>
            </c:plus>
            <c:minus>
              <c:numRef>
                <c:f>Surv!$P$147:$R$147</c:f>
                <c:numCache>
                  <c:formatCode>General</c:formatCode>
                  <c:ptCount val="3"/>
                  <c:pt idx="0">
                    <c:v>1.7990000000000006E-2</c:v>
                  </c:pt>
                  <c:pt idx="1">
                    <c:v>1.1410000000000009E-2</c:v>
                  </c:pt>
                  <c:pt idx="2">
                    <c:v>1.008E-2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tx1"/>
                    </a:gs>
                    <a:gs pos="52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Surv!$D$134:$F$134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Surv!$D$147:$F$147</c:f>
              <c:numCache>
                <c:formatCode>0.00</c:formatCode>
                <c:ptCount val="3"/>
                <c:pt idx="0">
                  <c:v>0.85637999999999992</c:v>
                </c:pt>
                <c:pt idx="1">
                  <c:v>0.86435999999999991</c:v>
                </c:pt>
                <c:pt idx="2">
                  <c:v>0.87119000000000013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9-44AA-BA60-81FC5A86F029}"/>
            </c:ext>
          </c:extLst>
        </c:ser>
        <c:ser>
          <c:idx val="1"/>
          <c:order val="1"/>
          <c:tx>
            <c:strRef>
              <c:f>Surv!$C$155</c:f>
              <c:strCache>
                <c:ptCount val="1"/>
                <c:pt idx="0">
                  <c:v>2011-2017 Ave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Surv!$S$155:$U$155</c:f>
                <c:numCache>
                  <c:formatCode>General</c:formatCode>
                  <c:ptCount val="3"/>
                  <c:pt idx="0">
                    <c:v>1.435714285714283E-2</c:v>
                  </c:pt>
                  <c:pt idx="1">
                    <c:v>8.9285714285714281E-3</c:v>
                  </c:pt>
                  <c:pt idx="2">
                    <c:v>7.9714285714285495E-3</c:v>
                  </c:pt>
                </c:numCache>
              </c:numRef>
            </c:plus>
            <c:minus>
              <c:numRef>
                <c:f>Surv!$P$155:$R$155</c:f>
                <c:numCache>
                  <c:formatCode>General</c:formatCode>
                  <c:ptCount val="3"/>
                  <c:pt idx="0">
                    <c:v>1.6128571428571443E-2</c:v>
                  </c:pt>
                  <c:pt idx="1">
                    <c:v>9.6714285714285531E-3</c:v>
                  </c:pt>
                  <c:pt idx="2">
                    <c:v>8.6000000000000052E-3</c:v>
                  </c:pt>
                </c:numCache>
              </c:numRef>
            </c:minus>
            <c:spPr>
              <a:noFill/>
              <a:ln w="19050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tx1"/>
                    </a:gs>
                    <a:gs pos="56000">
                      <a:schemeClr val="bg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Surv!$D$134:$F$134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Surv!$D$155:$F$155</c:f>
              <c:numCache>
                <c:formatCode>0.00</c:formatCode>
                <c:ptCount val="3"/>
                <c:pt idx="0">
                  <c:v>0.88187142857142853</c:v>
                </c:pt>
                <c:pt idx="1">
                  <c:v>0.89515714285714287</c:v>
                </c:pt>
                <c:pt idx="2">
                  <c:v>0.89254285714285708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9-44AA-BA60-81FC5A86F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25680"/>
        <c:axId val="730628080"/>
      </c:barChart>
      <c:catAx>
        <c:axId val="73062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8080"/>
        <c:crosses val="autoZero"/>
        <c:auto val="1"/>
        <c:lblAlgn val="ctr"/>
        <c:lblOffset val="100"/>
        <c:noMultiLvlLbl val="0"/>
      </c:catAx>
      <c:valAx>
        <c:axId val="730628080"/>
        <c:scaling>
          <c:orientation val="minMax"/>
          <c:max val="0.90500000000000003"/>
          <c:min val="0.83000000000000007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Change in 3yRS </a:t>
            </a:r>
            <a:br>
              <a:rPr lang="en-US"/>
            </a:br>
            <a:r>
              <a:rPr lang="en-US"/>
              <a:t>after ACA</a:t>
            </a:r>
          </a:p>
        </c:rich>
      </c:tx>
      <c:layout>
        <c:manualLayout>
          <c:xMode val="edge"/>
          <c:yMode val="edge"/>
          <c:x val="5.631233595800525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7.6354285635128902E-2"/>
          <c:w val="0.88897440944881889"/>
          <c:h val="0.7795796076041147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Surv!$AD$56</c:f>
              <c:strCache>
                <c:ptCount val="1"/>
                <c:pt idx="0">
                  <c:v>2000-2010 Constant</c:v>
                </c:pt>
              </c:strCache>
            </c:strRef>
          </c:tx>
          <c:spPr>
            <a:gradFill>
              <a:gsLst>
                <a:gs pos="0">
                  <a:schemeClr val="bg1">
                    <a:lumMod val="65000"/>
                  </a:schemeClr>
                </a:gs>
                <a:gs pos="100000">
                  <a:schemeClr val="tx1"/>
                </a:gs>
              </a:gsLst>
              <a:lin ang="0" scaled="0"/>
            </a:gra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Surv!$M$160:$O$160</c:f>
                <c:numCache>
                  <c:formatCode>General</c:formatCode>
                  <c:ptCount val="3"/>
                  <c:pt idx="0">
                    <c:v>-2.4400689747105832E-3</c:v>
                  </c:pt>
                  <c:pt idx="1">
                    <c:v>-2.3229095960439483E-3</c:v>
                  </c:pt>
                  <c:pt idx="2">
                    <c:v>-1.4397700006182935E-3</c:v>
                  </c:pt>
                </c:numCache>
              </c:numRef>
            </c:plus>
            <c:minus>
              <c:numRef>
                <c:f>Surv!$J$160:$L$160</c:f>
                <c:numCache>
                  <c:formatCode>General</c:formatCode>
                  <c:ptCount val="3"/>
                  <c:pt idx="0">
                    <c:v>-2.6286346275872334E-3</c:v>
                  </c:pt>
                  <c:pt idx="1">
                    <c:v>-2.5078672612685662E-3</c:v>
                  </c:pt>
                  <c:pt idx="2">
                    <c:v>-1.5306696368187767E-3</c:v>
                  </c:pt>
                </c:numCache>
              </c:numRef>
            </c:minus>
            <c:spPr>
              <a:noFill/>
              <a:ln w="19050" cap="flat" cmpd="sng" algn="ctr">
                <a:gradFill>
                  <a:gsLst>
                    <a:gs pos="0">
                      <a:schemeClr val="tx1"/>
                    </a:gs>
                    <a:gs pos="47000">
                      <a:schemeClr val="bg1"/>
                    </a:gs>
                    <a:gs pos="44030">
                      <a:schemeClr val="tx1"/>
                    </a:gs>
                    <a:gs pos="100000">
                      <a:schemeClr val="bg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Surv!$D$134:$F$134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Surv!$D$159:$F$159</c:f>
              <c:numCache>
                <c:formatCode>0%</c:formatCode>
                <c:ptCount val="3"/>
                <c:pt idx="0">
                  <c:v>2.9766492178038503E-2</c:v>
                </c:pt>
                <c:pt idx="1">
                  <c:v>3.5629995438408731E-2</c:v>
                </c:pt>
                <c:pt idx="2">
                  <c:v>2.4509988800212292E-2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9-47C2-8EA6-633D13101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3982448"/>
        <c:axId val="1633982928"/>
      </c:barChart>
      <c:catAx>
        <c:axId val="163398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when  Cancer Diagnosed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928"/>
        <c:crosses val="autoZero"/>
        <c:auto val="1"/>
        <c:lblAlgn val="ctr"/>
        <c:lblOffset val="100"/>
        <c:noMultiLvlLbl val="0"/>
      </c:catAx>
      <c:valAx>
        <c:axId val="1633982928"/>
        <c:scaling>
          <c:orientation val="minMax"/>
          <c:max val="4.5000000000000012E-2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8244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54586094558228E-2"/>
          <c:y val="1.6526848102261515E-2"/>
          <c:w val="0.85208198759012133"/>
          <c:h val="0.92895575813346953"/>
        </c:manualLayout>
      </c:layout>
      <c:scatterChart>
        <c:scatterStyle val="lineMarker"/>
        <c:varyColors val="0"/>
        <c:ser>
          <c:idx val="4"/>
          <c:order val="0"/>
          <c:tx>
            <c:strRef>
              <c:f>Surv!$F$161</c:f>
              <c:strCache>
                <c:ptCount val="1"/>
                <c:pt idx="0">
                  <c:v>19-25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Surv!$F$164:$F$180</c:f>
              <c:numCache>
                <c:formatCode>0.00</c:formatCode>
                <c:ptCount val="17"/>
                <c:pt idx="0">
                  <c:v>0.85399999999999998</c:v>
                </c:pt>
                <c:pt idx="1">
                  <c:v>0.84230000000000005</c:v>
                </c:pt>
                <c:pt idx="2">
                  <c:v>0.85409999999999997</c:v>
                </c:pt>
                <c:pt idx="3">
                  <c:v>0.86499999999999999</c:v>
                </c:pt>
                <c:pt idx="4">
                  <c:v>0.87370000000000003</c:v>
                </c:pt>
                <c:pt idx="5">
                  <c:v>0.8609</c:v>
                </c:pt>
                <c:pt idx="6">
                  <c:v>0.86539999999999995</c:v>
                </c:pt>
                <c:pt idx="7">
                  <c:v>0.877</c:v>
                </c:pt>
                <c:pt idx="8">
                  <c:v>0.877</c:v>
                </c:pt>
                <c:pt idx="9">
                  <c:v>0.87419999999999998</c:v>
                </c:pt>
                <c:pt idx="10">
                  <c:v>0.88560000000000005</c:v>
                </c:pt>
                <c:pt idx="11">
                  <c:v>0.89300000000000002</c:v>
                </c:pt>
                <c:pt idx="12">
                  <c:v>0.89349999999999996</c:v>
                </c:pt>
                <c:pt idx="13">
                  <c:v>0.88970000000000005</c:v>
                </c:pt>
                <c:pt idx="14">
                  <c:v>0.90249999999999997</c:v>
                </c:pt>
                <c:pt idx="15">
                  <c:v>0.90269999999999995</c:v>
                </c:pt>
                <c:pt idx="16">
                  <c:v>0.89910000000000001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EA-4682-9112-1C9EFF60D162}"/>
            </c:ext>
          </c:extLst>
        </c:ser>
        <c:ser>
          <c:idx val="1"/>
          <c:order val="1"/>
          <c:tx>
            <c:strRef>
              <c:f>Surv!$F$161</c:f>
              <c:strCache>
                <c:ptCount val="1"/>
                <c:pt idx="0">
                  <c:v>19-25</c:v>
                </c:pt>
              </c:strCache>
            </c:strRef>
          </c:tx>
          <c:spPr>
            <a:ln w="19050" cap="rnd">
              <a:gradFill>
                <a:gsLst>
                  <a:gs pos="0">
                    <a:schemeClr val="tx1"/>
                  </a:gs>
                  <a:gs pos="86000">
                    <a:schemeClr val="tx1"/>
                  </a:gs>
                  <a:gs pos="91000">
                    <a:schemeClr val="bg1">
                      <a:lumMod val="6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0" scaled="0"/>
              </a:gradFill>
              <a:round/>
            </a:ln>
            <a:effectLst/>
          </c:spPr>
          <c:marker>
            <c:symbol val="none"/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Surv!$G$164:$G$180</c:f>
              <c:numCache>
                <c:formatCode>General</c:formatCode>
                <c:ptCount val="17"/>
                <c:pt idx="0">
                  <c:v>0.85019999999999996</c:v>
                </c:pt>
                <c:pt idx="1">
                  <c:v>0.85350000000000004</c:v>
                </c:pt>
                <c:pt idx="2">
                  <c:v>0.85680000000000001</c:v>
                </c:pt>
                <c:pt idx="3">
                  <c:v>0.86009999999999998</c:v>
                </c:pt>
                <c:pt idx="4">
                  <c:v>0.86339999999999995</c:v>
                </c:pt>
                <c:pt idx="5">
                  <c:v>0.86670000000000003</c:v>
                </c:pt>
                <c:pt idx="6">
                  <c:v>0.87</c:v>
                </c:pt>
                <c:pt idx="7">
                  <c:v>0.87339999999999995</c:v>
                </c:pt>
                <c:pt idx="8">
                  <c:v>0.87670000000000003</c:v>
                </c:pt>
                <c:pt idx="9">
                  <c:v>0.88009999999999999</c:v>
                </c:pt>
                <c:pt idx="10">
                  <c:v>0.88419999999999999</c:v>
                </c:pt>
                <c:pt idx="11">
                  <c:v>0.88839999999999997</c:v>
                </c:pt>
                <c:pt idx="12">
                  <c:v>0.89249999999999996</c:v>
                </c:pt>
                <c:pt idx="13">
                  <c:v>0.89670000000000005</c:v>
                </c:pt>
                <c:pt idx="14">
                  <c:v>0.90090000000000003</c:v>
                </c:pt>
                <c:pt idx="15">
                  <c:v>0.90059999999999996</c:v>
                </c:pt>
                <c:pt idx="16">
                  <c:v>0.90029999999999999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EA-4682-9112-1C9EFF60D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76495"/>
        <c:axId val="202376975"/>
      </c:scatterChart>
      <c:valAx>
        <c:axId val="202376495"/>
        <c:scaling>
          <c:orientation val="minMax"/>
          <c:max val="2017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975"/>
        <c:crosses val="autoZero"/>
        <c:crossBetween val="midCat"/>
        <c:majorUnit val="2"/>
        <c:minorUnit val="1"/>
      </c:valAx>
      <c:valAx>
        <c:axId val="202376975"/>
        <c:scaling>
          <c:orientation val="minMax"/>
          <c:max val="0.90300000000000002"/>
          <c:min val="0.82000000000000006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54586094558228E-2"/>
          <c:y val="1.6526848102261515E-2"/>
          <c:w val="0.85208198759012133"/>
          <c:h val="0.92895575813346953"/>
        </c:manualLayout>
      </c:layout>
      <c:scatterChart>
        <c:scatterStyle val="lineMarker"/>
        <c:varyColors val="0"/>
        <c:ser>
          <c:idx val="5"/>
          <c:order val="0"/>
          <c:tx>
            <c:strRef>
              <c:f>Surv!$H$161</c:f>
              <c:strCache>
                <c:ptCount val="1"/>
                <c:pt idx="0">
                  <c:v>26-32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Surv!$H$164:$H$180</c:f>
              <c:numCache>
                <c:formatCode>0.00</c:formatCode>
                <c:ptCount val="17"/>
                <c:pt idx="0">
                  <c:v>0.85580000000000001</c:v>
                </c:pt>
                <c:pt idx="1">
                  <c:v>0.8579</c:v>
                </c:pt>
                <c:pt idx="2">
                  <c:v>0.86099999999999999</c:v>
                </c:pt>
                <c:pt idx="3">
                  <c:v>0.8669</c:v>
                </c:pt>
                <c:pt idx="4">
                  <c:v>0.86609999999999998</c:v>
                </c:pt>
                <c:pt idx="5">
                  <c:v>0.87070000000000003</c:v>
                </c:pt>
                <c:pt idx="6">
                  <c:v>0.88060000000000005</c:v>
                </c:pt>
                <c:pt idx="7">
                  <c:v>0.8821</c:v>
                </c:pt>
                <c:pt idx="8">
                  <c:v>0.8851</c:v>
                </c:pt>
                <c:pt idx="9">
                  <c:v>0.88570000000000004</c:v>
                </c:pt>
                <c:pt idx="10">
                  <c:v>0.88560000000000005</c:v>
                </c:pt>
                <c:pt idx="11">
                  <c:v>0.89</c:v>
                </c:pt>
                <c:pt idx="12">
                  <c:v>0.8901</c:v>
                </c:pt>
                <c:pt idx="13">
                  <c:v>0.89439999999999997</c:v>
                </c:pt>
                <c:pt idx="14">
                  <c:v>0.89949999999999997</c:v>
                </c:pt>
                <c:pt idx="15">
                  <c:v>0.89300000000000002</c:v>
                </c:pt>
                <c:pt idx="16">
                  <c:v>0.8952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4B-485A-9732-208ED1158439}"/>
            </c:ext>
          </c:extLst>
        </c:ser>
        <c:ser>
          <c:idx val="0"/>
          <c:order val="1"/>
          <c:tx>
            <c:strRef>
              <c:f>Surv!$H$161</c:f>
              <c:strCache>
                <c:ptCount val="1"/>
                <c:pt idx="0">
                  <c:v>26-32</c:v>
                </c:pt>
              </c:strCache>
            </c:strRef>
          </c:tx>
          <c:spPr>
            <a:ln w="15875" cap="rnd">
              <a:gradFill>
                <a:gsLst>
                  <a:gs pos="0">
                    <a:schemeClr val="tx1"/>
                  </a:gs>
                  <a:gs pos="82000">
                    <a:schemeClr val="tx1"/>
                  </a:gs>
                  <a:gs pos="87000">
                    <a:schemeClr val="bg1">
                      <a:lumMod val="6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0" scaled="0"/>
              </a:gradFill>
              <a:round/>
            </a:ln>
            <a:effectLst/>
          </c:spPr>
          <c:marker>
            <c:symbol val="none"/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Surv!$I$164:$I$180</c:f>
              <c:numCache>
                <c:formatCode>0.00</c:formatCode>
                <c:ptCount val="17"/>
                <c:pt idx="0">
                  <c:v>0.85409999999999997</c:v>
                </c:pt>
                <c:pt idx="1">
                  <c:v>0.8579</c:v>
                </c:pt>
                <c:pt idx="2">
                  <c:v>0.86180000000000001</c:v>
                </c:pt>
                <c:pt idx="3">
                  <c:v>0.86570000000000003</c:v>
                </c:pt>
                <c:pt idx="4">
                  <c:v>0.86950000000000005</c:v>
                </c:pt>
                <c:pt idx="5">
                  <c:v>0.87339999999999995</c:v>
                </c:pt>
                <c:pt idx="6">
                  <c:v>0.87739999999999996</c:v>
                </c:pt>
                <c:pt idx="7">
                  <c:v>0.88129999999999997</c:v>
                </c:pt>
                <c:pt idx="8">
                  <c:v>0.88349999999999995</c:v>
                </c:pt>
                <c:pt idx="9">
                  <c:v>0.88560000000000005</c:v>
                </c:pt>
                <c:pt idx="10">
                  <c:v>0.88780000000000003</c:v>
                </c:pt>
                <c:pt idx="11">
                  <c:v>0.89</c:v>
                </c:pt>
                <c:pt idx="12">
                  <c:v>0.89219999999999999</c:v>
                </c:pt>
                <c:pt idx="13">
                  <c:v>0.89439999999999997</c:v>
                </c:pt>
                <c:pt idx="14">
                  <c:v>0.89659999999999995</c:v>
                </c:pt>
                <c:pt idx="15">
                  <c:v>0.89529999999999998</c:v>
                </c:pt>
                <c:pt idx="16">
                  <c:v>0.89400000000000002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B-485A-9732-208ED1158439}"/>
            </c:ext>
          </c:extLst>
        </c:ser>
        <c:ser>
          <c:idx val="3"/>
          <c:order val="2"/>
          <c:tx>
            <c:strRef>
              <c:f>Surv!$D$161</c:f>
              <c:strCache>
                <c:ptCount val="1"/>
                <c:pt idx="0">
                  <c:v>12-18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Surv!$D$164:$D$180</c:f>
              <c:numCache>
                <c:formatCode>0.00</c:formatCode>
                <c:ptCount val="17"/>
                <c:pt idx="0">
                  <c:v>0.82740000000000002</c:v>
                </c:pt>
                <c:pt idx="1">
                  <c:v>0.82769999999999999</c:v>
                </c:pt>
                <c:pt idx="2">
                  <c:v>0.84650000000000003</c:v>
                </c:pt>
                <c:pt idx="3">
                  <c:v>0.84250000000000003</c:v>
                </c:pt>
                <c:pt idx="4">
                  <c:v>0.85099999999999998</c:v>
                </c:pt>
                <c:pt idx="5">
                  <c:v>0.86040000000000005</c:v>
                </c:pt>
                <c:pt idx="6">
                  <c:v>0.87319999999999998</c:v>
                </c:pt>
                <c:pt idx="7">
                  <c:v>0.87360000000000004</c:v>
                </c:pt>
                <c:pt idx="8">
                  <c:v>0.87939999999999996</c:v>
                </c:pt>
                <c:pt idx="9">
                  <c:v>0.8821</c:v>
                </c:pt>
                <c:pt idx="10">
                  <c:v>0.86960000000000004</c:v>
                </c:pt>
                <c:pt idx="11">
                  <c:v>0.88639999999999997</c:v>
                </c:pt>
                <c:pt idx="12">
                  <c:v>0.872</c:v>
                </c:pt>
                <c:pt idx="13">
                  <c:v>0.88519999999999999</c:v>
                </c:pt>
                <c:pt idx="14">
                  <c:v>0.89039999999999997</c:v>
                </c:pt>
                <c:pt idx="15">
                  <c:v>0.88490000000000002</c:v>
                </c:pt>
                <c:pt idx="16">
                  <c:v>0.88460000000000005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4B-485A-9732-208ED1158439}"/>
            </c:ext>
          </c:extLst>
        </c:ser>
        <c:ser>
          <c:idx val="2"/>
          <c:order val="3"/>
          <c:tx>
            <c:strRef>
              <c:f>Surv!$D$161</c:f>
              <c:strCache>
                <c:ptCount val="1"/>
                <c:pt idx="0">
                  <c:v>12-18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Surv!$B$164:$B$180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xVal>
          <c:yVal>
            <c:numRef>
              <c:f>Surv!$E$164:$E$180</c:f>
              <c:numCache>
                <c:formatCode>0.0</c:formatCode>
                <c:ptCount val="17"/>
                <c:pt idx="0">
                  <c:v>0.82550000000000001</c:v>
                </c:pt>
                <c:pt idx="1">
                  <c:v>0.83250000000000002</c:v>
                </c:pt>
                <c:pt idx="2">
                  <c:v>0.83960000000000001</c:v>
                </c:pt>
                <c:pt idx="3">
                  <c:v>0.84670000000000001</c:v>
                </c:pt>
                <c:pt idx="4">
                  <c:v>0.85389999999999999</c:v>
                </c:pt>
                <c:pt idx="5">
                  <c:v>0.86119999999999997</c:v>
                </c:pt>
                <c:pt idx="6">
                  <c:v>0.86850000000000005</c:v>
                </c:pt>
                <c:pt idx="7">
                  <c:v>0.87590000000000001</c:v>
                </c:pt>
                <c:pt idx="8">
                  <c:v>0.87709999999999999</c:v>
                </c:pt>
                <c:pt idx="9">
                  <c:v>0.87829999999999997</c:v>
                </c:pt>
                <c:pt idx="10">
                  <c:v>0.87949999999999995</c:v>
                </c:pt>
                <c:pt idx="11">
                  <c:v>0.88070000000000004</c:v>
                </c:pt>
                <c:pt idx="12">
                  <c:v>0.88190000000000002</c:v>
                </c:pt>
                <c:pt idx="13">
                  <c:v>0.8831</c:v>
                </c:pt>
                <c:pt idx="14">
                  <c:v>0.88429999999999997</c:v>
                </c:pt>
                <c:pt idx="15">
                  <c:v>0.88549999999999995</c:v>
                </c:pt>
                <c:pt idx="16">
                  <c:v>0.88670000000000004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4B-485A-9732-208ED115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76495"/>
        <c:axId val="202376975"/>
      </c:scatterChart>
      <c:valAx>
        <c:axId val="202376495"/>
        <c:scaling>
          <c:orientation val="minMax"/>
          <c:max val="2017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975"/>
        <c:crosses val="autoZero"/>
        <c:crossBetween val="midCat"/>
        <c:majorUnit val="2"/>
        <c:minorUnit val="1"/>
      </c:valAx>
      <c:valAx>
        <c:axId val="202376975"/>
        <c:scaling>
          <c:orientation val="minMax"/>
          <c:max val="0.90300000000000002"/>
          <c:min val="0.82000000000000006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76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Cancer Death Rate after Cancer</a:t>
            </a:r>
            <a:r>
              <a:rPr lang="en-US" sz="1000" baseline="0"/>
              <a:t> Diagnosis during Decade Before and After ACA Enactment</a:t>
            </a:r>
          </a:p>
          <a:p>
            <a:pPr>
              <a:defRPr/>
            </a:pPr>
            <a:endParaRPr lang="en-US" sz="300" baseline="0"/>
          </a:p>
          <a:p>
            <a:pPr>
              <a:defRPr/>
            </a:pPr>
            <a:r>
              <a:rPr lang="en-US" sz="1000" b="1" baseline="0"/>
              <a:t>Age 12-18</a:t>
            </a:r>
            <a:endParaRPr lang="en-US" sz="1000" b="1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250696267133275"/>
          <c:w val="0.59973770205987165"/>
          <c:h val="0.66790135608049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Surv!$AK$152</c:f>
              <c:strCache>
                <c:ptCount val="1"/>
                <c:pt idx="0">
                  <c:v>2001-2010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Surv!$AK$155:$AK$164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6.3200000000000034E-2</c:v>
                </c:pt>
                <c:pt idx="2">
                  <c:v>0.11280000000000001</c:v>
                </c:pt>
                <c:pt idx="3">
                  <c:v>0.14300000000000002</c:v>
                </c:pt>
                <c:pt idx="4">
                  <c:v>0.16080000000000005</c:v>
                </c:pt>
                <c:pt idx="5">
                  <c:v>0.17249999999999999</c:v>
                </c:pt>
                <c:pt idx="6">
                  <c:v>0.18079999999999996</c:v>
                </c:pt>
                <c:pt idx="7">
                  <c:v>0.18769999999999998</c:v>
                </c:pt>
                <c:pt idx="8">
                  <c:v>0.19359999999999999</c:v>
                </c:pt>
                <c:pt idx="9">
                  <c:v>0.19750000000000001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9-4FCC-AA65-D15A813FA435}"/>
            </c:ext>
          </c:extLst>
        </c:ser>
        <c:ser>
          <c:idx val="1"/>
          <c:order val="1"/>
          <c:tx>
            <c:strRef>
              <c:f>Surv!$AL$153</c:f>
              <c:strCache>
                <c:ptCount val="1"/>
                <c:pt idx="0">
                  <c:v>2011-2020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Surv!$AL$155:$AL$164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4.8799999999999955E-2</c:v>
                </c:pt>
                <c:pt idx="2">
                  <c:v>9.1600000000000015E-2</c:v>
                </c:pt>
                <c:pt idx="3">
                  <c:v>0.11809999999999998</c:v>
                </c:pt>
                <c:pt idx="4">
                  <c:v>0.13109999999999999</c:v>
                </c:pt>
                <c:pt idx="5">
                  <c:v>0.14139999999999997</c:v>
                </c:pt>
                <c:pt idx="6">
                  <c:v>0.14790000000000003</c:v>
                </c:pt>
                <c:pt idx="7">
                  <c:v>0.15329999999999999</c:v>
                </c:pt>
                <c:pt idx="8">
                  <c:v>0.1573</c:v>
                </c:pt>
                <c:pt idx="9">
                  <c:v>0.16100000000000003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E9-4FCC-AA65-D15A813FA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2"/>
      </c:valAx>
      <c:valAx>
        <c:axId val="1869928783"/>
        <c:scaling>
          <c:orientation val="minMax"/>
          <c:max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55942902284"/>
          <c:y val="0.17671223388743074"/>
          <c:w val="0.26250244057097716"/>
          <c:h val="0.22106590842811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Cancer Death Rate after Cancer</a:t>
            </a:r>
            <a:r>
              <a:rPr lang="en-US" sz="1000" baseline="0"/>
              <a:t> Diagnosis during Decade Before and After ACA Enactment</a:t>
            </a:r>
          </a:p>
          <a:p>
            <a:pPr>
              <a:defRPr/>
            </a:pPr>
            <a:endParaRPr lang="en-US" sz="300" baseline="0"/>
          </a:p>
          <a:p>
            <a:pPr>
              <a:defRPr/>
            </a:pPr>
            <a:r>
              <a:rPr lang="en-US" sz="1000" b="1" baseline="0"/>
              <a:t>Age 19-25 (ACA DCE Eligible Age Range)</a:t>
            </a:r>
            <a:endParaRPr lang="en-US" sz="1000" b="1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250696267133275"/>
          <c:w val="0.59973770205987165"/>
          <c:h val="0.66790135608049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Surv!$AK$152</c:f>
              <c:strCache>
                <c:ptCount val="1"/>
                <c:pt idx="0">
                  <c:v>2001-2010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Surv!$AK$177:$AK$186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6.5500000000000003E-2</c:v>
                </c:pt>
                <c:pt idx="2">
                  <c:v>0.10970000000000002</c:v>
                </c:pt>
                <c:pt idx="3">
                  <c:v>0.13500000000000001</c:v>
                </c:pt>
                <c:pt idx="4">
                  <c:v>0.15000000000000002</c:v>
                </c:pt>
                <c:pt idx="5">
                  <c:v>0.16020000000000001</c:v>
                </c:pt>
                <c:pt idx="6">
                  <c:v>0.16949999999999998</c:v>
                </c:pt>
                <c:pt idx="7">
                  <c:v>0.17559999999999998</c:v>
                </c:pt>
                <c:pt idx="8">
                  <c:v>0.18089999999999995</c:v>
                </c:pt>
                <c:pt idx="9">
                  <c:v>0.18479999999999996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E-4034-982A-FBAC2CC50385}"/>
            </c:ext>
          </c:extLst>
        </c:ser>
        <c:ser>
          <c:idx val="1"/>
          <c:order val="1"/>
          <c:tx>
            <c:strRef>
              <c:f>Surv!$AL$153</c:f>
              <c:strCache>
                <c:ptCount val="1"/>
                <c:pt idx="0">
                  <c:v>2011-2020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Surv!$AL$177:$AL$186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4.9000000000000044E-2</c:v>
                </c:pt>
                <c:pt idx="2">
                  <c:v>8.3300000000000041E-2</c:v>
                </c:pt>
                <c:pt idx="3">
                  <c:v>0.10409999999999997</c:v>
                </c:pt>
                <c:pt idx="4">
                  <c:v>0.11680000000000001</c:v>
                </c:pt>
                <c:pt idx="5">
                  <c:v>0.12509999999999999</c:v>
                </c:pt>
                <c:pt idx="6">
                  <c:v>0.13260000000000005</c:v>
                </c:pt>
                <c:pt idx="7">
                  <c:v>0.13780000000000003</c:v>
                </c:pt>
                <c:pt idx="8">
                  <c:v>0.14349999999999996</c:v>
                </c:pt>
                <c:pt idx="9">
                  <c:v>0.14829999999999999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8E-4034-982A-FBAC2CC50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2"/>
      </c:valAx>
      <c:valAx>
        <c:axId val="186992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55942902284"/>
          <c:y val="0.17671223388743074"/>
          <c:w val="0.26250244057097716"/>
          <c:h val="0.22106590842811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Cancer Death Rate after Cancer</a:t>
            </a:r>
            <a:r>
              <a:rPr lang="en-US" sz="1000" baseline="0"/>
              <a:t> Diagnosis during Decade Before and After ACA Enactment</a:t>
            </a:r>
          </a:p>
          <a:p>
            <a:pPr>
              <a:defRPr/>
            </a:pPr>
            <a:endParaRPr lang="en-US" sz="300" baseline="0"/>
          </a:p>
          <a:p>
            <a:pPr>
              <a:defRPr/>
            </a:pPr>
            <a:r>
              <a:rPr lang="en-US" sz="1000" b="1" baseline="0"/>
              <a:t>Age 26-32</a:t>
            </a:r>
            <a:endParaRPr lang="en-US" sz="1000" b="1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250696267133275"/>
          <c:w val="0.59973770205987165"/>
          <c:h val="0.667901356080490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Surv!$AK$152</c:f>
              <c:strCache>
                <c:ptCount val="1"/>
                <c:pt idx="0">
                  <c:v>2001-2010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Surv!$AK$199:$AK$208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6.2599999999999989E-2</c:v>
                </c:pt>
                <c:pt idx="2">
                  <c:v>0.10340000000000005</c:v>
                </c:pt>
                <c:pt idx="3">
                  <c:v>0.12819999999999998</c:v>
                </c:pt>
                <c:pt idx="4">
                  <c:v>0.14449999999999996</c:v>
                </c:pt>
                <c:pt idx="5">
                  <c:v>0.15649999999999997</c:v>
                </c:pt>
                <c:pt idx="6">
                  <c:v>0.16590000000000005</c:v>
                </c:pt>
                <c:pt idx="7">
                  <c:v>0.17390000000000005</c:v>
                </c:pt>
                <c:pt idx="8">
                  <c:v>0.18069999999999997</c:v>
                </c:pt>
                <c:pt idx="9">
                  <c:v>0.1865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C4-498B-8A76-E5AC016CE5F9}"/>
            </c:ext>
          </c:extLst>
        </c:ser>
        <c:ser>
          <c:idx val="1"/>
          <c:order val="1"/>
          <c:tx>
            <c:strRef>
              <c:f>Surv!$AL$153</c:f>
              <c:strCache>
                <c:ptCount val="1"/>
                <c:pt idx="0">
                  <c:v>2011-2020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Surv!$AL$199:$AL$208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4.8799999999999955E-2</c:v>
                </c:pt>
                <c:pt idx="2">
                  <c:v>8.4799999999999986E-2</c:v>
                </c:pt>
                <c:pt idx="3">
                  <c:v>0.10709999999999997</c:v>
                </c:pt>
                <c:pt idx="4">
                  <c:v>0.12209999999999999</c:v>
                </c:pt>
                <c:pt idx="5">
                  <c:v>0.13370000000000004</c:v>
                </c:pt>
                <c:pt idx="6">
                  <c:v>0.14249999999999996</c:v>
                </c:pt>
                <c:pt idx="7">
                  <c:v>0.1512</c:v>
                </c:pt>
                <c:pt idx="8">
                  <c:v>0.15839999999999999</c:v>
                </c:pt>
                <c:pt idx="9">
                  <c:v>0.16300000000000003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C4-498B-8A76-E5AC016CE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2"/>
      </c:valAx>
      <c:valAx>
        <c:axId val="186992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55942902284"/>
          <c:y val="0.17671223388743074"/>
          <c:w val="0.26250244057097716"/>
          <c:h val="0.22106590842811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AAPC in Cancer Death Rate Decade Before and After ACA Enactment in 2020, Age 11-31 by 7-Year Intevals</a:t>
            </a:r>
          </a:p>
          <a:p>
            <a:pPr>
              <a:defRPr/>
            </a:pPr>
            <a:r>
              <a:rPr lang="en-US"/>
              <a:t>Data Source: CDC WONDER</a:t>
            </a: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Mort!$BS$34</c:f>
              <c:strCache>
                <c:ptCount val="1"/>
                <c:pt idx="0">
                  <c:v>Before ACA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Mort!$BT$38:$BV$38</c:f>
                <c:numCache>
                  <c:formatCode>General</c:formatCode>
                  <c:ptCount val="3"/>
                  <c:pt idx="0">
                    <c:v>1.0497999999999998</c:v>
                  </c:pt>
                  <c:pt idx="1">
                    <c:v>0.58129999999999993</c:v>
                  </c:pt>
                  <c:pt idx="2">
                    <c:v>0.70700000000000007</c:v>
                  </c:pt>
                </c:numCache>
              </c:numRef>
            </c:plus>
            <c:minus>
              <c:numRef>
                <c:f>Mort!$BT$39:$BV$39</c:f>
                <c:numCache>
                  <c:formatCode>General</c:formatCode>
                  <c:ptCount val="3"/>
                  <c:pt idx="0">
                    <c:v>0.97219999999999995</c:v>
                  </c:pt>
                  <c:pt idx="1">
                    <c:v>0.57860000000000011</c:v>
                  </c:pt>
                  <c:pt idx="2">
                    <c:v>0.71199999999999997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51000">
                      <a:schemeClr val="bg1"/>
                    </a:gs>
                    <a:gs pos="57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Mort!$BT$10:$BV$10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Mort!$BT$35:$BV$35</c:f>
              <c:numCache>
                <c:formatCode>General</c:formatCode>
                <c:ptCount val="3"/>
                <c:pt idx="0">
                  <c:v>-1.8755999999999999</c:v>
                </c:pt>
                <c:pt idx="1">
                  <c:v>-1.3216000000000001</c:v>
                </c:pt>
                <c:pt idx="2">
                  <c:v>-0.9476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0-42AD-A6E3-201502B3BD16}"/>
            </c:ext>
          </c:extLst>
        </c:ser>
        <c:ser>
          <c:idx val="1"/>
          <c:order val="1"/>
          <c:tx>
            <c:strRef>
              <c:f>Mort!$BS$41</c:f>
              <c:strCache>
                <c:ptCount val="1"/>
                <c:pt idx="0">
                  <c:v>After ACA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0.84110000000000007</c:v>
                </c:pt>
                <c:pt idx="1">
                  <c:v>0.80740000000000012</c:v>
                </c:pt>
                <c:pt idx="2">
                  <c:v>0.38420000000000004</c:v>
                </c:pt>
              </c:numLit>
            </c:plus>
            <c:minus>
              <c:numLit>
                <c:formatCode>General</c:formatCode>
                <c:ptCount val="3"/>
                <c:pt idx="0">
                  <c:v>0.83399999999999996</c:v>
                </c:pt>
                <c:pt idx="1">
                  <c:v>0.83769999999999989</c:v>
                </c:pt>
                <c:pt idx="2">
                  <c:v>0.38280000000000003</c:v>
                </c:pt>
              </c:numLit>
            </c:minus>
            <c:spPr>
              <a:noFill/>
              <a:ln w="9525" cap="flat" cmpd="sng" algn="ctr">
                <a:gradFill>
                  <a:gsLst>
                    <a:gs pos="0">
                      <a:schemeClr val="bg1"/>
                    </a:gs>
                    <a:gs pos="53000">
                      <a:schemeClr val="bg1"/>
                    </a:gs>
                    <a:gs pos="61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Mort!$BT$10:$BV$10</c:f>
              <c:strCache>
                <c:ptCount val="3"/>
                <c:pt idx="0">
                  <c:v>11-17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Mort!$BT$42:$BV$42</c:f>
              <c:numCache>
                <c:formatCode>General</c:formatCode>
                <c:ptCount val="3"/>
                <c:pt idx="0">
                  <c:v>-0.77939999999999998</c:v>
                </c:pt>
                <c:pt idx="1">
                  <c:v>-2.0829</c:v>
                </c:pt>
                <c:pt idx="2">
                  <c:v>-1.4346000000000001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0-42AD-A6E3-201502B3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  <c:max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AAPC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34387863288447"/>
          <c:y val="0.23538954253132607"/>
          <c:w val="0.38737964531956343"/>
          <c:h val="5.4486327167877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Absolute Difference in Cancer Death Rate after Cancer</a:t>
            </a:r>
            <a:r>
              <a:rPr lang="en-US" sz="1000" baseline="0"/>
              <a:t> Diagnosis during Decade Before and After ACA Enactment, by Age Younger, Of, and Older Than ACA DCE Eligible</a:t>
            </a:r>
          </a:p>
          <a:p>
            <a:pPr>
              <a:defRPr/>
            </a:pPr>
            <a:endParaRPr lang="en-US" sz="300" baseline="0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7136592300962381"/>
          <c:w val="0.59973770205987165"/>
          <c:h val="0.62160505978419378"/>
        </c:manualLayout>
      </c:layout>
      <c:scatterChart>
        <c:scatterStyle val="lineMarker"/>
        <c:varyColors val="0"/>
        <c:ser>
          <c:idx val="2"/>
          <c:order val="0"/>
          <c:tx>
            <c:strRef>
              <c:f>Surv!$AG$194</c:f>
              <c:strCache>
                <c:ptCount val="1"/>
                <c:pt idx="0">
                  <c:v>Age 26-32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Surv!$AT$199:$AT$208</c:f>
              <c:numCache>
                <c:formatCode>0.00%</c:formatCode>
                <c:ptCount val="10"/>
                <c:pt idx="0">
                  <c:v>0</c:v>
                </c:pt>
                <c:pt idx="1">
                  <c:v>-1.3800000000000034E-2</c:v>
                </c:pt>
                <c:pt idx="2">
                  <c:v>-1.8600000000000061E-2</c:v>
                </c:pt>
                <c:pt idx="3">
                  <c:v>-2.1100000000000008E-2</c:v>
                </c:pt>
                <c:pt idx="4">
                  <c:v>-2.2399999999999975E-2</c:v>
                </c:pt>
                <c:pt idx="5">
                  <c:v>-2.2799999999999931E-2</c:v>
                </c:pt>
                <c:pt idx="6">
                  <c:v>-2.3400000000000087E-2</c:v>
                </c:pt>
                <c:pt idx="7">
                  <c:v>-2.2700000000000053E-2</c:v>
                </c:pt>
                <c:pt idx="8">
                  <c:v>-2.2299999999999986E-2</c:v>
                </c:pt>
                <c:pt idx="9">
                  <c:v>-2.3499999999999965E-2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2-4FD8-859A-E7A6192C909A}"/>
            </c:ext>
          </c:extLst>
        </c:ser>
        <c:ser>
          <c:idx val="1"/>
          <c:order val="1"/>
          <c:tx>
            <c:strRef>
              <c:f>Surv!$AG$150</c:f>
              <c:strCache>
                <c:ptCount val="1"/>
                <c:pt idx="0">
                  <c:v>Age 12-18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Surv!$AR$155:$AR$164</c:f>
              <c:numCache>
                <c:formatCode>0.00%</c:formatCode>
                <c:ptCount val="10"/>
                <c:pt idx="0">
                  <c:v>0</c:v>
                </c:pt>
                <c:pt idx="1">
                  <c:v>-1.4400000000000079E-2</c:v>
                </c:pt>
                <c:pt idx="2">
                  <c:v>-2.1199999999999997E-2</c:v>
                </c:pt>
                <c:pt idx="3">
                  <c:v>-2.4900000000000033E-2</c:v>
                </c:pt>
                <c:pt idx="4">
                  <c:v>-2.970000000000006E-2</c:v>
                </c:pt>
                <c:pt idx="5">
                  <c:v>-3.1100000000000017E-2</c:v>
                </c:pt>
                <c:pt idx="6">
                  <c:v>-3.2899999999999929E-2</c:v>
                </c:pt>
                <c:pt idx="7">
                  <c:v>-3.4399999999999986E-2</c:v>
                </c:pt>
                <c:pt idx="8">
                  <c:v>-3.6299999999999999E-2</c:v>
                </c:pt>
                <c:pt idx="9">
                  <c:v>-3.6499999999999977E-2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2-4FD8-859A-E7A6192C909A}"/>
            </c:ext>
          </c:extLst>
        </c:ser>
        <c:ser>
          <c:idx val="0"/>
          <c:order val="2"/>
          <c:tx>
            <c:strRef>
              <c:f>Surv!$AG$172</c:f>
              <c:strCache>
                <c:ptCount val="1"/>
                <c:pt idx="0">
                  <c:v>Age 19-25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Surv!$AT$177:$AT$186</c:f>
              <c:numCache>
                <c:formatCode>0.00%</c:formatCode>
                <c:ptCount val="10"/>
                <c:pt idx="0">
                  <c:v>0</c:v>
                </c:pt>
                <c:pt idx="1">
                  <c:v>-1.6499999999999959E-2</c:v>
                </c:pt>
                <c:pt idx="2">
                  <c:v>-2.6399999999999979E-2</c:v>
                </c:pt>
                <c:pt idx="3">
                  <c:v>-3.0900000000000039E-2</c:v>
                </c:pt>
                <c:pt idx="4">
                  <c:v>-3.3200000000000007E-2</c:v>
                </c:pt>
                <c:pt idx="5">
                  <c:v>-3.510000000000002E-2</c:v>
                </c:pt>
                <c:pt idx="6">
                  <c:v>-3.6899999999999933E-2</c:v>
                </c:pt>
                <c:pt idx="7">
                  <c:v>-3.7799999999999945E-2</c:v>
                </c:pt>
                <c:pt idx="8">
                  <c:v>-3.7399999999999989E-2</c:v>
                </c:pt>
                <c:pt idx="9">
                  <c:v>-3.6499999999999977E-2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2-4FD8-859A-E7A6192C9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7"/>
          <c:min val="0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1"/>
      </c:valAx>
      <c:valAx>
        <c:axId val="186992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66471724743"/>
          <c:y val="0.59800853018372702"/>
          <c:w val="0.2474202515720295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95% CI of </a:t>
            </a:r>
            <a:r>
              <a:rPr lang="en-US" sz="1000"/>
              <a:t>Cancer Death Rate after Cancer</a:t>
            </a:r>
            <a:r>
              <a:rPr lang="en-US" sz="1000" baseline="0"/>
              <a:t> Diagnosis during Decade Before and After ACA Enactment</a:t>
            </a:r>
          </a:p>
          <a:p>
            <a:pPr>
              <a:defRPr/>
            </a:pPr>
            <a:endParaRPr lang="en-US" sz="300" baseline="0"/>
          </a:p>
          <a:p>
            <a:pPr>
              <a:defRPr/>
            </a:pPr>
            <a:r>
              <a:rPr lang="en-US" sz="1000" b="1" baseline="0"/>
              <a:t>Age 19-25 (ACA DCE Eligible Age Range)</a:t>
            </a:r>
            <a:endParaRPr lang="en-US" sz="1000" b="1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250696267133275"/>
          <c:w val="0.59973770205987165"/>
          <c:h val="0.66790135608049006"/>
        </c:manualLayout>
      </c:layout>
      <c:scatterChart>
        <c:scatterStyle val="lineMarker"/>
        <c:varyColors val="0"/>
        <c:ser>
          <c:idx val="2"/>
          <c:order val="0"/>
          <c:tx>
            <c:strRef>
              <c:f>Surv!$AG$150</c:f>
              <c:strCache>
                <c:ptCount val="1"/>
                <c:pt idx="0">
                  <c:v>Age 12-18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Surv!$AO$155:$AO$164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6.0100000000000042E-2</c:v>
                </c:pt>
                <c:pt idx="2">
                  <c:v>0.10870000000000002</c:v>
                </c:pt>
                <c:pt idx="3">
                  <c:v>0.13839999999999997</c:v>
                </c:pt>
                <c:pt idx="4">
                  <c:v>0.15610000000000002</c:v>
                </c:pt>
                <c:pt idx="5">
                  <c:v>0.16759999999999997</c:v>
                </c:pt>
                <c:pt idx="6">
                  <c:v>0.17579999999999996</c:v>
                </c:pt>
                <c:pt idx="7">
                  <c:v>0.18269999999999997</c:v>
                </c:pt>
                <c:pt idx="8">
                  <c:v>0.18840000000000001</c:v>
                </c:pt>
                <c:pt idx="9">
                  <c:v>0.19230000000000003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4A-4A2F-A2E0-8468ABDA866E}"/>
            </c:ext>
          </c:extLst>
        </c:ser>
        <c:ser>
          <c:idx val="1"/>
          <c:order val="1"/>
          <c:tx>
            <c:strRef>
              <c:f>Surv!$AG$172</c:f>
              <c:strCache>
                <c:ptCount val="1"/>
                <c:pt idx="0">
                  <c:v>Age 19-25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Surv!$AO$177:$AO$186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6.3200000000000034E-2</c:v>
                </c:pt>
                <c:pt idx="2">
                  <c:v>0.10680000000000001</c:v>
                </c:pt>
                <c:pt idx="3">
                  <c:v>0.13170000000000004</c:v>
                </c:pt>
                <c:pt idx="4">
                  <c:v>0.14659999999999995</c:v>
                </c:pt>
                <c:pt idx="5">
                  <c:v>0.15659999999999996</c:v>
                </c:pt>
                <c:pt idx="6">
                  <c:v>0.16590000000000005</c:v>
                </c:pt>
                <c:pt idx="7">
                  <c:v>0.17190000000000005</c:v>
                </c:pt>
                <c:pt idx="8">
                  <c:v>0.17720000000000002</c:v>
                </c:pt>
                <c:pt idx="9">
                  <c:v>0.18100000000000005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4A-4A2F-A2E0-8468ABDA866E}"/>
            </c:ext>
          </c:extLst>
        </c:ser>
        <c:ser>
          <c:idx val="3"/>
          <c:order val="2"/>
          <c:tx>
            <c:strRef>
              <c:f>Surv!$AG$150</c:f>
              <c:strCache>
                <c:ptCount val="1"/>
                <c:pt idx="0">
                  <c:v>Age 12-18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Surv!$AP$155:$AP$164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4.610000000000003E-2</c:v>
                </c:pt>
                <c:pt idx="2">
                  <c:v>8.7899999999999978E-2</c:v>
                </c:pt>
                <c:pt idx="3">
                  <c:v>0.11380000000000001</c:v>
                </c:pt>
                <c:pt idx="4">
                  <c:v>0.12649999999999995</c:v>
                </c:pt>
                <c:pt idx="5">
                  <c:v>0.13649999999999995</c:v>
                </c:pt>
                <c:pt idx="6">
                  <c:v>0.14280000000000004</c:v>
                </c:pt>
                <c:pt idx="7">
                  <c:v>0.14800000000000002</c:v>
                </c:pt>
                <c:pt idx="8">
                  <c:v>0.15169999999999995</c:v>
                </c:pt>
                <c:pt idx="9">
                  <c:v>0.15500000000000003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4A-4A2F-A2E0-8468ABDA866E}"/>
            </c:ext>
          </c:extLst>
        </c:ser>
        <c:ser>
          <c:idx val="4"/>
          <c:order val="3"/>
          <c:tx>
            <c:strRef>
              <c:f>Surv!$AG$172</c:f>
              <c:strCache>
                <c:ptCount val="1"/>
                <c:pt idx="0">
                  <c:v>Age 19-25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Surv!$AP$177:$AP$186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4.7100000000000031E-2</c:v>
                </c:pt>
                <c:pt idx="2">
                  <c:v>8.0699999999999994E-2</c:v>
                </c:pt>
                <c:pt idx="3">
                  <c:v>0.10119999999999996</c:v>
                </c:pt>
                <c:pt idx="4">
                  <c:v>0.11360000000000003</c:v>
                </c:pt>
                <c:pt idx="5">
                  <c:v>0.12180000000000002</c:v>
                </c:pt>
                <c:pt idx="6">
                  <c:v>0.12909999999999999</c:v>
                </c:pt>
                <c:pt idx="7">
                  <c:v>0.1341</c:v>
                </c:pt>
                <c:pt idx="8">
                  <c:v>0.13949999999999996</c:v>
                </c:pt>
                <c:pt idx="9">
                  <c:v>0.14390000000000003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4A-4A2F-A2E0-8468ABDA866E}"/>
            </c:ext>
          </c:extLst>
        </c:ser>
        <c:ser>
          <c:idx val="5"/>
          <c:order val="4"/>
          <c:tx>
            <c:strRef>
              <c:f>Surv!$AG$194</c:f>
              <c:strCache>
                <c:ptCount val="1"/>
                <c:pt idx="0">
                  <c:v>Age 26-32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Surv!$AO$199:$AO$208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6.0899999999999954E-2</c:v>
                </c:pt>
                <c:pt idx="2">
                  <c:v>0.10129999999999995</c:v>
                </c:pt>
                <c:pt idx="3">
                  <c:v>0.12580000000000002</c:v>
                </c:pt>
                <c:pt idx="4">
                  <c:v>0.14200000000000002</c:v>
                </c:pt>
                <c:pt idx="5">
                  <c:v>0.15400000000000003</c:v>
                </c:pt>
                <c:pt idx="6">
                  <c:v>0.1633</c:v>
                </c:pt>
                <c:pt idx="7">
                  <c:v>0.17120000000000002</c:v>
                </c:pt>
                <c:pt idx="8">
                  <c:v>0.17789999999999995</c:v>
                </c:pt>
                <c:pt idx="9">
                  <c:v>0.18369999999999997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4A-4A2F-A2E0-8468ABDA866E}"/>
            </c:ext>
          </c:extLst>
        </c:ser>
        <c:ser>
          <c:idx val="0"/>
          <c:order val="5"/>
          <c:tx>
            <c:strRef>
              <c:f>Surv!$AG$194</c:f>
              <c:strCache>
                <c:ptCount val="1"/>
                <c:pt idx="0">
                  <c:v>Age 26-32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Surv!$AP$199:$AP$208</c:f>
              <c:numCache>
                <c:formatCode>0.0%</c:formatCode>
                <c:ptCount val="10"/>
                <c:pt idx="0" formatCode="General">
                  <c:v>0</c:v>
                </c:pt>
                <c:pt idx="1">
                  <c:v>4.7399999999999998E-2</c:v>
                </c:pt>
                <c:pt idx="2">
                  <c:v>8.2899999999999974E-2</c:v>
                </c:pt>
                <c:pt idx="3">
                  <c:v>0.10489999999999999</c:v>
                </c:pt>
                <c:pt idx="4">
                  <c:v>0.11970000000000003</c:v>
                </c:pt>
                <c:pt idx="5">
                  <c:v>0.13119999999999998</c:v>
                </c:pt>
                <c:pt idx="6">
                  <c:v>0.13980000000000004</c:v>
                </c:pt>
                <c:pt idx="7">
                  <c:v>0.14829999999999999</c:v>
                </c:pt>
                <c:pt idx="8">
                  <c:v>0.1552</c:v>
                </c:pt>
                <c:pt idx="9">
                  <c:v>0.15949999999999998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4A-4A2F-A2E0-8468ABDA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2"/>
      </c:valAx>
      <c:valAx>
        <c:axId val="186992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55942902284"/>
          <c:y val="0.17671223388743074"/>
          <c:w val="0.24786338707193703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Absolute Difference in Cancer Death Rate after Cancer</a:t>
            </a:r>
            <a:r>
              <a:rPr lang="en-US" sz="1000" baseline="0"/>
              <a:t> Diagnosis during Decade Before and After ACA Enactment, by Age Younger, Of, and Older Than ACA DCE Eligible</a:t>
            </a:r>
          </a:p>
          <a:p>
            <a:pPr>
              <a:defRPr/>
            </a:pPr>
            <a:endParaRPr lang="en-US" sz="300" baseline="0"/>
          </a:p>
        </c:rich>
      </c:tx>
      <c:layout>
        <c:manualLayout>
          <c:xMode val="edge"/>
          <c:yMode val="edge"/>
          <c:x val="0.13916598450095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5984781584572"/>
          <c:y val="0.27136592300962381"/>
          <c:w val="0.59973770205987165"/>
          <c:h val="0.62160505978419378"/>
        </c:manualLayout>
      </c:layout>
      <c:scatterChart>
        <c:scatterStyle val="lineMarker"/>
        <c:varyColors val="0"/>
        <c:ser>
          <c:idx val="2"/>
          <c:order val="0"/>
          <c:tx>
            <c:strRef>
              <c:f>Surv!$AG$194</c:f>
              <c:strCache>
                <c:ptCount val="1"/>
                <c:pt idx="0">
                  <c:v>Age 26-32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Surv!$AU$199:$AU$208</c:f>
              <c:numCache>
                <c:formatCode>0.00</c:formatCode>
                <c:ptCount val="10"/>
                <c:pt idx="0">
                  <c:v>0</c:v>
                </c:pt>
                <c:pt idx="1">
                  <c:v>1.4721570300832125E-2</c:v>
                </c:pt>
                <c:pt idx="2">
                  <c:v>2.0745036805710531E-2</c:v>
                </c:pt>
                <c:pt idx="3">
                  <c:v>2.4202798807065849E-2</c:v>
                </c:pt>
                <c:pt idx="4">
                  <c:v>2.6183518410286353E-2</c:v>
                </c:pt>
                <c:pt idx="5">
                  <c:v>2.7030231179608691E-2</c:v>
                </c:pt>
                <c:pt idx="6">
                  <c:v>2.8054190145066646E-2</c:v>
                </c:pt>
                <c:pt idx="7">
                  <c:v>2.7478513497155375E-2</c:v>
                </c:pt>
                <c:pt idx="8">
                  <c:v>2.7218357134138883E-2</c:v>
                </c:pt>
                <c:pt idx="9">
                  <c:v>2.8887523048555581E-2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58-4050-A8BE-CB423B0A7224}"/>
            </c:ext>
          </c:extLst>
        </c:ser>
        <c:ser>
          <c:idx val="1"/>
          <c:order val="1"/>
          <c:tx>
            <c:strRef>
              <c:f>Surv!$AG$150</c:f>
              <c:strCache>
                <c:ptCount val="1"/>
                <c:pt idx="0">
                  <c:v>Age 12-18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Surv!$AS$155:$AS$164</c:f>
              <c:numCache>
                <c:formatCode>0.00</c:formatCode>
                <c:ptCount val="10"/>
                <c:pt idx="0">
                  <c:v>0</c:v>
                </c:pt>
                <c:pt idx="1">
                  <c:v>1.5371477369769513E-2</c:v>
                </c:pt>
                <c:pt idx="2">
                  <c:v>2.3895401262398554E-2</c:v>
                </c:pt>
                <c:pt idx="3">
                  <c:v>2.9054842473745665E-2</c:v>
                </c:pt>
                <c:pt idx="4">
                  <c:v>3.5390848427073476E-2</c:v>
                </c:pt>
                <c:pt idx="5">
                  <c:v>3.7583081570996997E-2</c:v>
                </c:pt>
                <c:pt idx="6">
                  <c:v>4.016113281249991E-2</c:v>
                </c:pt>
                <c:pt idx="7">
                  <c:v>4.2348885879601117E-2</c:v>
                </c:pt>
                <c:pt idx="8">
                  <c:v>4.5014880952380952E-2</c:v>
                </c:pt>
                <c:pt idx="9">
                  <c:v>4.5482866043613679E-2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58-4050-A8BE-CB423B0A7224}"/>
            </c:ext>
          </c:extLst>
        </c:ser>
        <c:ser>
          <c:idx val="0"/>
          <c:order val="2"/>
          <c:tx>
            <c:strRef>
              <c:f>Surv!$AG$172</c:f>
              <c:strCache>
                <c:ptCount val="1"/>
                <c:pt idx="0">
                  <c:v>Age 19-25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Surv!$AA$155:$AA$164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Surv!$AU$177:$AU$186</c:f>
              <c:numCache>
                <c:formatCode>0.00</c:formatCode>
                <c:ptCount val="10"/>
                <c:pt idx="0">
                  <c:v>0</c:v>
                </c:pt>
                <c:pt idx="1">
                  <c:v>1.7656500802568174E-2</c:v>
                </c:pt>
                <c:pt idx="2">
                  <c:v>2.9652925980006715E-2</c:v>
                </c:pt>
                <c:pt idx="3">
                  <c:v>3.5722543352601201E-2</c:v>
                </c:pt>
                <c:pt idx="4">
                  <c:v>3.9058823529411771E-2</c:v>
                </c:pt>
                <c:pt idx="5">
                  <c:v>4.1795665634674947E-2</c:v>
                </c:pt>
                <c:pt idx="6">
                  <c:v>4.4431065623118521E-2</c:v>
                </c:pt>
                <c:pt idx="7">
                  <c:v>4.5851528384279409E-2</c:v>
                </c:pt>
                <c:pt idx="8">
                  <c:v>4.5659870589671574E-2</c:v>
                </c:pt>
                <c:pt idx="9">
                  <c:v>4.4774288518155021E-2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58-4050-A8BE-CB423B0A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920143"/>
        <c:axId val="1869928783"/>
      </c:scatterChart>
      <c:valAx>
        <c:axId val="1869920143"/>
        <c:scaling>
          <c:orientation val="minMax"/>
          <c:max val="7"/>
          <c:min val="0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8783"/>
        <c:crosses val="autoZero"/>
        <c:crossBetween val="midCat"/>
        <c:majorUnit val="1"/>
      </c:valAx>
      <c:valAx>
        <c:axId val="186992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Death Rate Attributable to Cancer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92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49766471724743"/>
          <c:y val="0.59800853018372702"/>
          <c:w val="0.2474202515720295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Survival, Invasive Cancer, 2000-2010, Age 18-32 Year by 7-Year Intervals</a:t>
            </a:r>
          </a:p>
          <a:p>
            <a:pPr>
              <a:defRPr/>
            </a:pPr>
            <a:r>
              <a:rPr lang="en-US"/>
              <a:t>Data Source:</a:t>
            </a:r>
            <a:r>
              <a:rPr lang="en-US" baseline="0"/>
              <a:t> SEER22-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Surv!$G$219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rgbClr val="FF66FF"/>
              </a:solidFill>
              <a:round/>
            </a:ln>
            <a:effectLst/>
          </c:spPr>
          <c:marker>
            <c:symbol val="none"/>
          </c:marker>
          <c:xVal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Surv!$G$221:$G$229</c:f>
              <c:numCache>
                <c:formatCode>0.0%</c:formatCode>
                <c:ptCount val="9"/>
                <c:pt idx="0">
                  <c:v>1</c:v>
                </c:pt>
                <c:pt idx="1">
                  <c:v>0.94779999999999998</c:v>
                </c:pt>
                <c:pt idx="2">
                  <c:v>0.91279999999999994</c:v>
                </c:pt>
                <c:pt idx="3">
                  <c:v>0.8911</c:v>
                </c:pt>
                <c:pt idx="4">
                  <c:v>0.87809999999999999</c:v>
                </c:pt>
                <c:pt idx="5">
                  <c:v>0.86929999999999996</c:v>
                </c:pt>
                <c:pt idx="6">
                  <c:v>0.86150000000000004</c:v>
                </c:pt>
                <c:pt idx="7">
                  <c:v>0.85540000000000005</c:v>
                </c:pt>
                <c:pt idx="8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E-4CA2-B5D8-24C2BC4EA1EF}"/>
            </c:ext>
          </c:extLst>
        </c:ser>
        <c:ser>
          <c:idx val="0"/>
          <c:order val="1"/>
          <c:tx>
            <c:strRef>
              <c:f>Surv!$F$219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Surv!$F$221:$F$229</c:f>
              <c:numCache>
                <c:formatCode>0.0%</c:formatCode>
                <c:ptCount val="9"/>
                <c:pt idx="0">
                  <c:v>1</c:v>
                </c:pt>
                <c:pt idx="1">
                  <c:v>0.91920000000000002</c:v>
                </c:pt>
                <c:pt idx="2">
                  <c:v>0.86299999999999999</c:v>
                </c:pt>
                <c:pt idx="3">
                  <c:v>0.83289999999999997</c:v>
                </c:pt>
                <c:pt idx="4">
                  <c:v>0.81679999999999997</c:v>
                </c:pt>
                <c:pt idx="5">
                  <c:v>0.80520000000000003</c:v>
                </c:pt>
                <c:pt idx="6">
                  <c:v>0.79449999999999998</c:v>
                </c:pt>
                <c:pt idx="7">
                  <c:v>0.78800000000000003</c:v>
                </c:pt>
                <c:pt idx="8">
                  <c:v>0.7823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5E-4CA2-B5D8-24C2BC4E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57039"/>
        <c:axId val="312679119"/>
      </c:scatterChart>
      <c:valAx>
        <c:axId val="312657039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679119"/>
        <c:crosses val="autoZero"/>
        <c:crossBetween val="midCat"/>
      </c:valAx>
      <c:valAx>
        <c:axId val="3126791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65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527559055118"/>
          <c:y val="0.13946704578594343"/>
          <c:w val="0.14704821255697154"/>
          <c:h val="0.14506780402449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95% CI</a:t>
            </a:r>
            <a:r>
              <a:rPr lang="en-US" baseline="0"/>
              <a:t> of </a:t>
            </a:r>
            <a:r>
              <a:rPr lang="en-US"/>
              <a:t>Relative Survival, Invasive Cancer, </a:t>
            </a:r>
            <a:r>
              <a:rPr lang="en-US" sz="1100" b="0" i="0" u="none" strike="noStrike" kern="1200" spc="0" baseline="0">
                <a:solidFill>
                  <a:sysClr val="windowText" lastClr="000000"/>
                </a:solidFill>
              </a:rPr>
              <a:t>2000-2010, </a:t>
            </a:r>
            <a:r>
              <a:rPr lang="en-US"/>
              <a:t>Age 19-25 </a:t>
            </a:r>
          </a:p>
          <a:p>
            <a:pPr>
              <a:defRPr/>
            </a:pPr>
            <a:r>
              <a:rPr lang="en-US" sz="1050" u="sng"/>
              <a:t>Data Source</a:t>
            </a:r>
            <a:r>
              <a:rPr lang="en-US" sz="1050"/>
              <a:t>: SEER22-</a:t>
            </a:r>
          </a:p>
        </c:rich>
      </c:tx>
      <c:layout>
        <c:manualLayout>
          <c:xMode val="edge"/>
          <c:yMode val="edge"/>
          <c:x val="0.1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4829396325458"/>
          <c:y val="0.20861111111111111"/>
          <c:w val="0.67190879265091863"/>
          <c:h val="0.64131211036686542"/>
        </c:manualLayout>
      </c:layout>
      <c:areaChart>
        <c:grouping val="stacked"/>
        <c:varyColors val="0"/>
        <c:ser>
          <c:idx val="1"/>
          <c:order val="0"/>
          <c:tx>
            <c:strRef>
              <c:f>Surv!$AF$220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Surv!$AF$221:$AF$229</c:f>
              <c:numCache>
                <c:formatCode>0.0%</c:formatCode>
                <c:ptCount val="9"/>
                <c:pt idx="0" formatCode="0%">
                  <c:v>1</c:v>
                </c:pt>
                <c:pt idx="1">
                  <c:v>0.91559999999999997</c:v>
                </c:pt>
                <c:pt idx="2">
                  <c:v>0.85829999999999995</c:v>
                </c:pt>
                <c:pt idx="3">
                  <c:v>0.82789999999999997</c:v>
                </c:pt>
                <c:pt idx="4">
                  <c:v>0.8115</c:v>
                </c:pt>
                <c:pt idx="5">
                  <c:v>0.79979999999999996</c:v>
                </c:pt>
                <c:pt idx="6">
                  <c:v>0.78900000000000003</c:v>
                </c:pt>
                <c:pt idx="7">
                  <c:v>0.78239999999999998</c:v>
                </c:pt>
                <c:pt idx="8">
                  <c:v>0.77669999999999995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B-4332-ACDD-26C73CC0CB47}"/>
            </c:ext>
          </c:extLst>
        </c:ser>
        <c:ser>
          <c:idx val="0"/>
          <c:order val="1"/>
          <c:tx>
            <c:strRef>
              <c:f>Surv!$AG$220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B0F0">
                <a:alpha val="30000"/>
              </a:srgbClr>
            </a:solidFill>
            <a:ln w="9525">
              <a:solidFill>
                <a:srgbClr val="0070C0"/>
              </a:solidFill>
            </a:ln>
            <a:effectLst/>
          </c:spPr>
          <c:cat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Surv!$AG$221:$AG$229</c:f>
              <c:numCache>
                <c:formatCode>0.0%</c:formatCode>
                <c:ptCount val="9"/>
                <c:pt idx="0" formatCode="0%">
                  <c:v>0</c:v>
                </c:pt>
                <c:pt idx="1">
                  <c:v>7.0999999999999952E-3</c:v>
                </c:pt>
                <c:pt idx="2">
                  <c:v>9.099999999999997E-3</c:v>
                </c:pt>
                <c:pt idx="3">
                  <c:v>9.9000000000000199E-3</c:v>
                </c:pt>
                <c:pt idx="4">
                  <c:v>1.0299999999999976E-2</c:v>
                </c:pt>
                <c:pt idx="5">
                  <c:v>1.0600000000000054E-2</c:v>
                </c:pt>
                <c:pt idx="6">
                  <c:v>1.0900000000000021E-2</c:v>
                </c:pt>
                <c:pt idx="7">
                  <c:v>1.100000000000001E-2</c:v>
                </c:pt>
                <c:pt idx="8">
                  <c:v>1.1099999999999999E-2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B-4332-ACDD-26C73CC0CB47}"/>
            </c:ext>
          </c:extLst>
        </c:ser>
        <c:ser>
          <c:idx val="2"/>
          <c:order val="2"/>
          <c:tx>
            <c:strRef>
              <c:f>Surv!$AH$220</c:f>
              <c:strCache>
                <c:ptCount val="1"/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Surv!$AH$221:$AH$229</c:f>
              <c:numCache>
                <c:formatCode>0.0%</c:formatCode>
                <c:ptCount val="9"/>
                <c:pt idx="0" formatCode="0%">
                  <c:v>0</c:v>
                </c:pt>
                <c:pt idx="1">
                  <c:v>2.2100000000000009E-2</c:v>
                </c:pt>
                <c:pt idx="2">
                  <c:v>4.170000000000007E-2</c:v>
                </c:pt>
                <c:pt idx="3">
                  <c:v>4.9200000000000021E-2</c:v>
                </c:pt>
                <c:pt idx="4">
                  <c:v>5.2000000000000046E-2</c:v>
                </c:pt>
                <c:pt idx="5">
                  <c:v>5.4499999999999993E-2</c:v>
                </c:pt>
                <c:pt idx="6">
                  <c:v>5.7099999999999929E-2</c:v>
                </c:pt>
                <c:pt idx="7">
                  <c:v>5.7300000000000018E-2</c:v>
                </c:pt>
                <c:pt idx="8">
                  <c:v>5.7500000000000107E-2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B-4332-ACDD-26C73CC0CB47}"/>
            </c:ext>
          </c:extLst>
        </c:ser>
        <c:ser>
          <c:idx val="3"/>
          <c:order val="3"/>
          <c:tx>
            <c:strRef>
              <c:f>Surv!$AI$220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FF66FF">
                <a:alpha val="30000"/>
              </a:srgbClr>
            </a:solidFill>
            <a:ln w="9525">
              <a:solidFill>
                <a:srgbClr val="FF66FF"/>
              </a:solidFill>
            </a:ln>
            <a:effectLst/>
          </c:spPr>
          <c:cat>
            <c:numRef>
              <c:f>Surv!$A$221:$A$229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Surv!$AI$221:$AI$229</c:f>
              <c:numCache>
                <c:formatCode>0.0%</c:formatCode>
                <c:ptCount val="9"/>
                <c:pt idx="0" formatCode="0%">
                  <c:v>0</c:v>
                </c:pt>
                <c:pt idx="1">
                  <c:v>-1.0999999999999899E-3</c:v>
                </c:pt>
                <c:pt idx="2">
                  <c:v>2.6000000000000467E-3</c:v>
                </c:pt>
                <c:pt idx="3">
                  <c:v>5.3999999999999604E-3</c:v>
                </c:pt>
                <c:pt idx="4">
                  <c:v>9.199999999999986E-3</c:v>
                </c:pt>
                <c:pt idx="5">
                  <c:v>1.319999999999999E-2</c:v>
                </c:pt>
                <c:pt idx="6">
                  <c:v>1.6000000000000014E-2</c:v>
                </c:pt>
                <c:pt idx="7">
                  <c:v>1.8399999999999972E-2</c:v>
                </c:pt>
                <c:pt idx="8">
                  <c:v>2.0000000000000018E-2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B-4332-ACDD-26C73CC0C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57039"/>
        <c:axId val="312679119"/>
      </c:areaChart>
      <c:catAx>
        <c:axId val="3126570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after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679119"/>
        <c:crosses val="autoZero"/>
        <c:auto val="1"/>
        <c:lblAlgn val="ctr"/>
        <c:lblOffset val="100"/>
        <c:tickMarkSkip val="1"/>
        <c:noMultiLvlLbl val="0"/>
      </c:catAx>
      <c:valAx>
        <c:axId val="312679119"/>
        <c:scaling>
          <c:orientation val="minMax"/>
          <c:max val="1"/>
          <c:min val="0.700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Survival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657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EOD!$B$116</c:f>
          <c:strCache>
            <c:ptCount val="1"/>
            <c:pt idx="0">
              <c:v>% of Staged Patients with Distal Metastatses at Diagnosis</c:v>
            </c:pt>
          </c:strCache>
        </c:strRef>
      </c:tx>
      <c:layout>
        <c:manualLayout>
          <c:xMode val="edge"/>
          <c:yMode val="edge"/>
          <c:x val="0.13054855643044619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EOD!$B$117</c:f>
              <c:strCache>
                <c:ptCount val="1"/>
                <c:pt idx="0">
                  <c:v>2004-2010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EOD!$C$117:$E$117</c:f>
              <c:numCache>
                <c:formatCode>0%</c:formatCode>
                <c:ptCount val="3"/>
                <c:pt idx="0">
                  <c:v>0.38885151534185752</c:v>
                </c:pt>
                <c:pt idx="1">
                  <c:v>0.27060339110592818</c:v>
                </c:pt>
                <c:pt idx="2">
                  <c:v>0.19026570099756787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6-4B05-9B2E-1EC992F21D35}"/>
            </c:ext>
          </c:extLst>
        </c:ser>
        <c:ser>
          <c:idx val="1"/>
          <c:order val="1"/>
          <c:tx>
            <c:strRef>
              <c:f>EOD!$B$118</c:f>
              <c:strCache>
                <c:ptCount val="1"/>
                <c:pt idx="0">
                  <c:v>2011-2015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EOD!$C$118:$E$118</c:f>
              <c:numCache>
                <c:formatCode>0%</c:formatCode>
                <c:ptCount val="3"/>
                <c:pt idx="0">
                  <c:v>0.37736366612610173</c:v>
                </c:pt>
                <c:pt idx="1">
                  <c:v>0.2662096967026224</c:v>
                </c:pt>
                <c:pt idx="2">
                  <c:v>0.19395901442958191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6-4B05-9B2E-1EC992F21D35}"/>
            </c:ext>
          </c:extLst>
        </c:ser>
        <c:ser>
          <c:idx val="2"/>
          <c:order val="2"/>
          <c:tx>
            <c:strRef>
              <c:f>EOD!$B$119</c:f>
              <c:strCache>
                <c:ptCount val="1"/>
                <c:pt idx="0">
                  <c:v>2016-2020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EOD!$C$119:$E$119</c:f>
              <c:numCache>
                <c:formatCode>0%</c:formatCode>
                <c:ptCount val="3"/>
                <c:pt idx="0">
                  <c:v>0.37605614784089819</c:v>
                </c:pt>
                <c:pt idx="1">
                  <c:v>0.27861683807849114</c:v>
                </c:pt>
                <c:pt idx="2">
                  <c:v>0.20063167285858619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6-4B05-9B2E-1EC992F2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88915760"/>
        <c:axId val="1888916240"/>
      </c:barChart>
      <c:catAx>
        <c:axId val="188891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Age at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6240"/>
        <c:crosses val="autoZero"/>
        <c:auto val="1"/>
        <c:lblAlgn val="ctr"/>
        <c:lblOffset val="100"/>
        <c:noMultiLvlLbl val="0"/>
      </c:catAx>
      <c:valAx>
        <c:axId val="1888916240"/>
        <c:scaling>
          <c:orientation val="minMax"/>
          <c:max val="0.4"/>
          <c:min val="0.15000000000000002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749146981627298"/>
          <c:y val="6.9444444444444448E-2"/>
          <c:w val="0.60057239720034994"/>
          <c:h val="8.93314377369495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EOD!$B$112</c:f>
          <c:strCache>
            <c:ptCount val="1"/>
            <c:pt idx="0">
              <c:v>% of Staged Patients with Regional or Distal Metastatses at Diagnosis</c:v>
            </c:pt>
          </c:strCache>
        </c:strRef>
      </c:tx>
      <c:layout>
        <c:manualLayout>
          <c:xMode val="edge"/>
          <c:yMode val="edge"/>
          <c:x val="0.14165966754155732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EOD!$B$113</c:f>
              <c:strCache>
                <c:ptCount val="1"/>
                <c:pt idx="0">
                  <c:v>2004-2010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EOD!$C$113:$E$113</c:f>
              <c:numCache>
                <c:formatCode>0%</c:formatCode>
                <c:ptCount val="3"/>
                <c:pt idx="0">
                  <c:v>0.60811484485256606</c:v>
                </c:pt>
                <c:pt idx="1">
                  <c:v>0.5262121908755274</c:v>
                </c:pt>
                <c:pt idx="2">
                  <c:v>0.44486735273854017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3-4537-8820-15DC58AF6430}"/>
            </c:ext>
          </c:extLst>
        </c:ser>
        <c:ser>
          <c:idx val="1"/>
          <c:order val="1"/>
          <c:tx>
            <c:strRef>
              <c:f>EOD!$B$114</c:f>
              <c:strCache>
                <c:ptCount val="1"/>
                <c:pt idx="0">
                  <c:v>2011-2015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EOD!$C$114:$E$114</c:f>
              <c:numCache>
                <c:formatCode>0%</c:formatCode>
                <c:ptCount val="3"/>
                <c:pt idx="0">
                  <c:v>0.59258794713792784</c:v>
                </c:pt>
                <c:pt idx="1">
                  <c:v>0.52908685082675166</c:v>
                </c:pt>
                <c:pt idx="2">
                  <c:v>0.45628828498842144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3-4537-8820-15DC58AF6430}"/>
            </c:ext>
          </c:extLst>
        </c:ser>
        <c:ser>
          <c:idx val="2"/>
          <c:order val="2"/>
          <c:tx>
            <c:strRef>
              <c:f>EOD!$B$115</c:f>
              <c:strCache>
                <c:ptCount val="1"/>
                <c:pt idx="0">
                  <c:v>2016-2020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EOD!$C$2:$E$2</c:f>
              <c:strCache>
                <c:ptCount val="3"/>
                <c:pt idx="0">
                  <c:v>13-17</c:v>
                </c:pt>
                <c:pt idx="1">
                  <c:v>18-24</c:v>
                </c:pt>
                <c:pt idx="2">
                  <c:v>25-31</c:v>
                </c:pt>
              </c:strCache>
            </c:strRef>
          </c:cat>
          <c:val>
            <c:numRef>
              <c:f>EOD!$C$115:$E$115</c:f>
              <c:numCache>
                <c:formatCode>0%</c:formatCode>
                <c:ptCount val="3"/>
                <c:pt idx="0">
                  <c:v>0.58595611977358308</c:v>
                </c:pt>
                <c:pt idx="1">
                  <c:v>0.53514310004174803</c:v>
                </c:pt>
                <c:pt idx="2">
                  <c:v>0.46581608957401749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3-4537-8820-15DC58AF6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88915760"/>
        <c:axId val="1888916240"/>
      </c:barChart>
      <c:catAx>
        <c:axId val="188891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Age at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6240"/>
        <c:crosses val="autoZero"/>
        <c:auto val="1"/>
        <c:lblAlgn val="ctr"/>
        <c:lblOffset val="100"/>
        <c:noMultiLvlLbl val="0"/>
      </c:catAx>
      <c:valAx>
        <c:axId val="1888916240"/>
        <c:scaling>
          <c:orientation val="minMax"/>
          <c:min val="0.4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04702537182851"/>
          <c:y val="0.1388888888888889"/>
          <c:w val="0.60057239720034994"/>
          <c:h val="8.93314377369495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EOD!$B$116</c:f>
          <c:strCache>
            <c:ptCount val="1"/>
            <c:pt idx="0">
              <c:v>% of Staged Patients with Distal Metastatses at Diagnosis</c:v>
            </c:pt>
          </c:strCache>
        </c:strRef>
      </c:tx>
      <c:layout>
        <c:manualLayout>
          <c:xMode val="edge"/>
          <c:yMode val="edge"/>
          <c:x val="0.13054855643044619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EOD!$V$117</c:f>
              <c:strCache>
                <c:ptCount val="1"/>
                <c:pt idx="0">
                  <c:v>2004-2010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EOD!$W$117:$Y$117</c:f>
              <c:numCache>
                <c:formatCode>0%</c:formatCode>
                <c:ptCount val="3"/>
                <c:pt idx="0">
                  <c:v>0.37268945904939249</c:v>
                </c:pt>
                <c:pt idx="1">
                  <c:v>0.25558221024994088</c:v>
                </c:pt>
                <c:pt idx="2">
                  <c:v>0.18700220526196346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F-4303-9B54-A661A5D000DF}"/>
            </c:ext>
          </c:extLst>
        </c:ser>
        <c:ser>
          <c:idx val="1"/>
          <c:order val="1"/>
          <c:tx>
            <c:strRef>
              <c:f>EOD!$V$118</c:f>
              <c:strCache>
                <c:ptCount val="1"/>
                <c:pt idx="0">
                  <c:v>2011-2015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EOD!$W$118:$Y$118</c:f>
              <c:numCache>
                <c:formatCode>0%</c:formatCode>
                <c:ptCount val="3"/>
                <c:pt idx="0">
                  <c:v>0.36330210109823696</c:v>
                </c:pt>
                <c:pt idx="1">
                  <c:v>0.25052866959639941</c:v>
                </c:pt>
                <c:pt idx="2">
                  <c:v>0.19118502884793437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F-4303-9B54-A661A5D000DF}"/>
            </c:ext>
          </c:extLst>
        </c:ser>
        <c:ser>
          <c:idx val="2"/>
          <c:order val="2"/>
          <c:tx>
            <c:strRef>
              <c:f>EOD!$V$119</c:f>
              <c:strCache>
                <c:ptCount val="1"/>
                <c:pt idx="0">
                  <c:v>2016-2020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EOD!$W$119:$Y$119</c:f>
              <c:numCache>
                <c:formatCode>0%</c:formatCode>
                <c:ptCount val="3"/>
                <c:pt idx="0">
                  <c:v>0.36223898543407446</c:v>
                </c:pt>
                <c:pt idx="1">
                  <c:v>0.26470784713008189</c:v>
                </c:pt>
                <c:pt idx="2">
                  <c:v>0.19560962706641544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F-4303-9B54-A661A5D0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88915760"/>
        <c:axId val="1888916240"/>
      </c:barChart>
      <c:catAx>
        <c:axId val="188891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Age at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6240"/>
        <c:crosses val="autoZero"/>
        <c:auto val="1"/>
        <c:lblAlgn val="ctr"/>
        <c:lblOffset val="100"/>
        <c:noMultiLvlLbl val="0"/>
      </c:catAx>
      <c:valAx>
        <c:axId val="1888916240"/>
        <c:scaling>
          <c:orientation val="minMax"/>
          <c:max val="0.4"/>
          <c:min val="0.15000000000000002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749146981627298"/>
          <c:y val="6.9444444444444448E-2"/>
          <c:w val="0.60057239720034994"/>
          <c:h val="8.93314377369495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EOD!$V$112</c:f>
          <c:strCache>
            <c:ptCount val="1"/>
            <c:pt idx="0">
              <c:v>% of Staged Patients with Regional Metastatses at Diagnosis</c:v>
            </c:pt>
          </c:strCache>
        </c:strRef>
      </c:tx>
      <c:layout>
        <c:manualLayout>
          <c:xMode val="edge"/>
          <c:yMode val="edge"/>
          <c:x val="6.8886031625410696E-2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EOD!$V$113</c:f>
              <c:strCache>
                <c:ptCount val="1"/>
                <c:pt idx="0">
                  <c:v>2004-2010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EOD!$W$113:$Y$113</c:f>
              <c:numCache>
                <c:formatCode>0%</c:formatCode>
                <c:ptCount val="3"/>
                <c:pt idx="0">
                  <c:v>0.22821139439778601</c:v>
                </c:pt>
                <c:pt idx="1">
                  <c:v>0.25493009383747839</c:v>
                </c:pt>
                <c:pt idx="2">
                  <c:v>0.25633611936340667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7-45D2-BAD2-9A99F7E814FC}"/>
            </c:ext>
          </c:extLst>
        </c:ser>
        <c:ser>
          <c:idx val="1"/>
          <c:order val="1"/>
          <c:tx>
            <c:strRef>
              <c:f>EOD!$V$114</c:f>
              <c:strCache>
                <c:ptCount val="1"/>
                <c:pt idx="0">
                  <c:v>2011-2015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EOD!$W$114:$Y$114</c:f>
              <c:numCache>
                <c:formatCode>0%</c:formatCode>
                <c:ptCount val="3"/>
                <c:pt idx="0">
                  <c:v>0.22515840620361222</c:v>
                </c:pt>
                <c:pt idx="1">
                  <c:v>0.26331364072630115</c:v>
                </c:pt>
                <c:pt idx="2">
                  <c:v>0.26366557330479712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7-45D2-BAD2-9A99F7E814FC}"/>
            </c:ext>
          </c:extLst>
        </c:ser>
        <c:ser>
          <c:idx val="2"/>
          <c:order val="2"/>
          <c:tx>
            <c:strRef>
              <c:f>EOD!$V$115</c:f>
              <c:strCache>
                <c:ptCount val="1"/>
                <c:pt idx="0">
                  <c:v>2016-2020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EOD!$W$2:$Y$2</c:f>
              <c:strCache>
                <c:ptCount val="3"/>
                <c:pt idx="0">
                  <c:v>12-18</c:v>
                </c:pt>
                <c:pt idx="1">
                  <c:v>19-25</c:v>
                </c:pt>
                <c:pt idx="2">
                  <c:v>26-32</c:v>
                </c:pt>
              </c:strCache>
            </c:strRef>
          </c:cat>
          <c:val>
            <c:numRef>
              <c:f>EOD!$W$115:$Y$115</c:f>
              <c:numCache>
                <c:formatCode>0%</c:formatCode>
                <c:ptCount val="3"/>
                <c:pt idx="0">
                  <c:v>0.22273465823694125</c:v>
                </c:pt>
                <c:pt idx="1">
                  <c:v>0.257588112911742</c:v>
                </c:pt>
                <c:pt idx="2">
                  <c:v>0.26572069151961436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7-45D2-BAD2-9A99F7E8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88915760"/>
        <c:axId val="1888916240"/>
      </c:barChart>
      <c:catAx>
        <c:axId val="188891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Age at Diagnosis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6240"/>
        <c:crosses val="autoZero"/>
        <c:auto val="1"/>
        <c:lblAlgn val="ctr"/>
        <c:lblOffset val="100"/>
        <c:noMultiLvlLbl val="0"/>
      </c:catAx>
      <c:valAx>
        <c:axId val="1888916240"/>
        <c:scaling>
          <c:orientation val="minMax"/>
          <c:max val="0.34000000000000008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91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04702537182851"/>
          <c:y val="0.1388888888888889"/>
          <c:w val="0.60057239720034994"/>
          <c:h val="8.93314377369495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AAPC in Cancer Death Rate Decade Before and After ACA Enactment in 2020, Age 11-14, 18-24 and 28034 (7-Year Intevals)</a:t>
            </a:r>
            <a:endParaRPr lang="en-US" sz="2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US" sz="1050" b="0" i="0" u="sng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Data Source</a:t>
            </a:r>
            <a:r>
              <a:rPr lang="en-US" sz="105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: CDC WONDER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Mort!$CL$34</c:f>
              <c:strCache>
                <c:ptCount val="1"/>
                <c:pt idx="0">
                  <c:v>Before ACA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Mort!$CM$38:$CO$38</c:f>
                <c:numCache>
                  <c:formatCode>General</c:formatCode>
                  <c:ptCount val="3"/>
                  <c:pt idx="0">
                    <c:v>1.7146999999999999</c:v>
                  </c:pt>
                  <c:pt idx="1">
                    <c:v>0.58129999999999993</c:v>
                  </c:pt>
                  <c:pt idx="2">
                    <c:v>0.52320000000000011</c:v>
                  </c:pt>
                </c:numCache>
              </c:numRef>
            </c:plus>
            <c:minus>
              <c:numRef>
                <c:f>Mort!$CM$39:$CO$39</c:f>
                <c:numCache>
                  <c:formatCode>General</c:formatCode>
                  <c:ptCount val="3"/>
                  <c:pt idx="0">
                    <c:v>1.6514</c:v>
                  </c:pt>
                  <c:pt idx="1">
                    <c:v>0.57860000000000011</c:v>
                  </c:pt>
                  <c:pt idx="2">
                    <c:v>0.52600000000000013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43000">
                      <a:schemeClr val="bg1"/>
                    </a:gs>
                    <a:gs pos="56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Mort!$CM$10:$CO$10</c:f>
              <c:strCache>
                <c:ptCount val="3"/>
                <c:pt idx="0">
                  <c:v>8-14</c:v>
                </c:pt>
                <c:pt idx="1">
                  <c:v>18-24</c:v>
                </c:pt>
                <c:pt idx="2">
                  <c:v>28-34</c:v>
                </c:pt>
              </c:strCache>
            </c:strRef>
          </c:cat>
          <c:val>
            <c:numRef>
              <c:f>Mort!$CM$35:$CO$35</c:f>
              <c:numCache>
                <c:formatCode>General</c:formatCode>
                <c:ptCount val="3"/>
                <c:pt idx="0">
                  <c:v>-1.7758</c:v>
                </c:pt>
                <c:pt idx="1">
                  <c:v>-1.3216000000000001</c:v>
                </c:pt>
                <c:pt idx="2">
                  <c:v>-1.4950000000000001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2-43E1-BAC5-5859B7C8D315}"/>
            </c:ext>
          </c:extLst>
        </c:ser>
        <c:ser>
          <c:idx val="1"/>
          <c:order val="1"/>
          <c:tx>
            <c:strRef>
              <c:f>Mort!$CL$41</c:f>
              <c:strCache>
                <c:ptCount val="1"/>
                <c:pt idx="0">
                  <c:v>After ACA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0.84110000000000007</c:v>
                </c:pt>
                <c:pt idx="1">
                  <c:v>0.80740000000000012</c:v>
                </c:pt>
                <c:pt idx="2">
                  <c:v>0.38420000000000004</c:v>
                </c:pt>
              </c:numLit>
            </c:plus>
            <c:minus>
              <c:numLit>
                <c:formatCode>General</c:formatCode>
                <c:ptCount val="3"/>
                <c:pt idx="0">
                  <c:v>0.83399999999999996</c:v>
                </c:pt>
                <c:pt idx="1">
                  <c:v>0.83769999999999989</c:v>
                </c:pt>
                <c:pt idx="2">
                  <c:v>0.38280000000000003</c:v>
                </c:pt>
              </c:numLit>
            </c:minus>
            <c:spPr>
              <a:noFill/>
              <a:ln w="9525" cap="flat" cmpd="sng" algn="ctr">
                <a:gradFill>
                  <a:gsLst>
                    <a:gs pos="0">
                      <a:schemeClr val="bg1"/>
                    </a:gs>
                    <a:gs pos="53000">
                      <a:schemeClr val="bg1"/>
                    </a:gs>
                    <a:gs pos="61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Mort!$CM$10:$CO$10</c:f>
              <c:strCache>
                <c:ptCount val="3"/>
                <c:pt idx="0">
                  <c:v>8-14</c:v>
                </c:pt>
                <c:pt idx="1">
                  <c:v>18-24</c:v>
                </c:pt>
                <c:pt idx="2">
                  <c:v>28-34</c:v>
                </c:pt>
              </c:strCache>
            </c:strRef>
          </c:cat>
          <c:val>
            <c:numRef>
              <c:f>Mort!$CM$42:$CO$42</c:f>
              <c:numCache>
                <c:formatCode>General</c:formatCode>
                <c:ptCount val="3"/>
                <c:pt idx="0">
                  <c:v>-1.2799</c:v>
                </c:pt>
                <c:pt idx="1">
                  <c:v>-2.0829</c:v>
                </c:pt>
                <c:pt idx="2">
                  <c:v>-0.87929999999999997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2-43E1-BAC5-5859B7C8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  <c:max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AAPC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34387863288447"/>
          <c:y val="0.23538954253132607"/>
          <c:w val="0.38737964531956343"/>
          <c:h val="5.4486327167877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Net Change in AAPC in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Cancer Death Rate 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Decade Before (2001-2010) to Decade After (2011-2020) ACA Enactment, </a:t>
            </a: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Age 11-14, 18-24 and 28034 (7-Year Intevals)</a:t>
            </a:r>
            <a:endPara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00" b="0" i="0" u="sng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Data Source</a:t>
            </a:r>
            <a:r>
              <a: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: CDC WONDER</a:t>
            </a: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09139690871975"/>
          <c:y val="0.31249427463773466"/>
          <c:w val="0.75831601049868769"/>
          <c:h val="0.6222250336406722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bg1">
                    <a:lumMod val="65000"/>
                  </a:schemeClr>
                </a:gs>
                <a:gs pos="100000">
                  <a:schemeClr val="tx1"/>
                </a:gs>
              </a:gsLst>
              <a:lin ang="0" scaled="0"/>
            </a:gra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Mort!$CM$52:$CO$52</c:f>
                <c:numCache>
                  <c:formatCode>General</c:formatCode>
                  <c:ptCount val="3"/>
                  <c:pt idx="0">
                    <c:v>1.5739999999999998</c:v>
                  </c:pt>
                  <c:pt idx="1">
                    <c:v>0.81894999999999996</c:v>
                  </c:pt>
                  <c:pt idx="2">
                    <c:v>0.65195000000000003</c:v>
                  </c:pt>
                </c:numCache>
              </c:numRef>
            </c:plus>
            <c:minus>
              <c:numRef>
                <c:f>Mort!$CM$53:$CO$53</c:f>
                <c:numCache>
                  <c:formatCode>General</c:formatCode>
                  <c:ptCount val="3"/>
                  <c:pt idx="0">
                    <c:v>1.51875</c:v>
                  </c:pt>
                  <c:pt idx="1">
                    <c:v>0.79515000000000002</c:v>
                  </c:pt>
                  <c:pt idx="2">
                    <c:v>0.65640000000000009</c:v>
                  </c:pt>
                </c:numCache>
              </c:numRef>
            </c:minus>
            <c:spPr>
              <a:noFill/>
              <a:ln w="2222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bg1">
                        <a:lumMod val="50000"/>
                      </a:schemeClr>
                    </a:gs>
                    <a:gs pos="100000">
                      <a:schemeClr val="tx1"/>
                    </a:gs>
                  </a:gsLst>
                  <a:lin ang="5400000" scaled="0"/>
                </a:gradFill>
                <a:round/>
              </a:ln>
              <a:effectLst>
                <a:outerShdw blurRad="12700" dist="12700" dir="2700000" algn="l" rotWithShape="0">
                  <a:schemeClr val="bg1"/>
                </a:outerShdw>
              </a:effectLst>
            </c:spPr>
          </c:errBars>
          <c:cat>
            <c:strRef>
              <c:f>Mort!$CM$33:$CO$33</c:f>
              <c:strCache>
                <c:ptCount val="3"/>
                <c:pt idx="0">
                  <c:v>8-14</c:v>
                </c:pt>
                <c:pt idx="1">
                  <c:v>18-24</c:v>
                </c:pt>
                <c:pt idx="2">
                  <c:v>28-34</c:v>
                </c:pt>
              </c:strCache>
            </c:strRef>
          </c:cat>
          <c:val>
            <c:numRef>
              <c:f>Mort!$CM$51:$CO$51</c:f>
              <c:numCache>
                <c:formatCode>0.00</c:formatCode>
                <c:ptCount val="3"/>
                <c:pt idx="0">
                  <c:v>0.49590000000000001</c:v>
                </c:pt>
                <c:pt idx="1">
                  <c:v>-0.76129999999999987</c:v>
                </c:pt>
                <c:pt idx="2">
                  <c:v>0.61570000000000014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1-454C-859B-DFD6B9929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  <c:max val="1"/>
          <c:min val="-1.2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%</a:t>
                </a:r>
                <a:r>
                  <a:rPr lang="en-US" sz="1100">
                    <a:solidFill>
                      <a:schemeClr val="tx1"/>
                    </a:solidFill>
                  </a:rPr>
                  <a:t> Change</a:t>
                </a:r>
              </a:p>
            </c:rich>
          </c:tx>
          <c:layout>
            <c:manualLayout>
              <c:xMode val="edge"/>
              <c:yMode val="edge"/>
              <c:x val="0"/>
              <c:y val="0.51569638637368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AAPC in Cancer Death Rate Decade Before and After ACA Enactment in 2011, Age 18-37 by 10-Year Intevals</a:t>
            </a:r>
            <a:endParaRPr lang="en-US" sz="1050"/>
          </a:p>
          <a:p>
            <a:pPr>
              <a:defRPr/>
            </a:pPr>
            <a:r>
              <a:rPr lang="en-US" sz="1050"/>
              <a:t>Data Source: CDC WONDER</a:t>
            </a: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Mort!$CL$34</c:f>
              <c:strCache>
                <c:ptCount val="1"/>
                <c:pt idx="0">
                  <c:v>Before ACA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Mort!$DF$38:$DH$38</c:f>
                <c:numCache>
                  <c:formatCode>General</c:formatCode>
                  <c:ptCount val="3"/>
                  <c:pt idx="0">
                    <c:v>0.71720000000000006</c:v>
                  </c:pt>
                  <c:pt idx="1">
                    <c:v>0.70850000000000013</c:v>
                  </c:pt>
                </c:numCache>
              </c:numRef>
            </c:plus>
            <c:minus>
              <c:numRef>
                <c:f>Mort!$DF$39:$DH$39</c:f>
                <c:numCache>
                  <c:formatCode>General</c:formatCode>
                  <c:ptCount val="3"/>
                  <c:pt idx="0">
                    <c:v>0.69409999999999994</c:v>
                  </c:pt>
                  <c:pt idx="1">
                    <c:v>0.70509999999999995</c:v>
                  </c:pt>
                </c:numCache>
              </c:numRef>
            </c:minus>
            <c:spPr>
              <a:noFill/>
              <a:ln w="9525" cap="flat" cmpd="sng" algn="ctr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43000">
                      <a:schemeClr val="bg1"/>
                    </a:gs>
                    <a:gs pos="56000">
                      <a:schemeClr val="tx1"/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Mort!$DF$10:$DH$10</c:f>
              <c:strCache>
                <c:ptCount val="2"/>
                <c:pt idx="0">
                  <c:v>8-17</c:v>
                </c:pt>
                <c:pt idx="1">
                  <c:v>18-27</c:v>
                </c:pt>
              </c:strCache>
            </c:strRef>
          </c:cat>
          <c:val>
            <c:numRef>
              <c:f>Mort!$DF$35:$DH$35</c:f>
              <c:numCache>
                <c:formatCode>General</c:formatCode>
                <c:ptCount val="3"/>
                <c:pt idx="0">
                  <c:v>-1.9279999999999999</c:v>
                </c:pt>
                <c:pt idx="1">
                  <c:v>-0.99639999999999995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C-4C39-8738-272F2A7B516D}"/>
            </c:ext>
          </c:extLst>
        </c:ser>
        <c:ser>
          <c:idx val="1"/>
          <c:order val="1"/>
          <c:tx>
            <c:strRef>
              <c:f>Mort!$CL$41</c:f>
              <c:strCache>
                <c:ptCount val="1"/>
                <c:pt idx="0">
                  <c:v>After ACA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3"/>
                <c:pt idx="0">
                  <c:v>0.84110000000000007</c:v>
                </c:pt>
                <c:pt idx="1">
                  <c:v>0.80740000000000012</c:v>
                </c:pt>
                <c:pt idx="2">
                  <c:v>0.38420000000000004</c:v>
                </c:pt>
              </c:numLit>
            </c:plus>
            <c:minus>
              <c:numLit>
                <c:formatCode>General</c:formatCode>
                <c:ptCount val="3"/>
                <c:pt idx="0">
                  <c:v>0.83399999999999996</c:v>
                </c:pt>
                <c:pt idx="1">
                  <c:v>0.83769999999999989</c:v>
                </c:pt>
                <c:pt idx="2">
                  <c:v>0.38280000000000003</c:v>
                </c:pt>
              </c:numLit>
            </c:minus>
            <c:spPr>
              <a:noFill/>
              <a:ln w="9525" cap="flat" cmpd="sng" algn="ctr">
                <a:gradFill>
                  <a:gsLst>
                    <a:gs pos="0">
                      <a:schemeClr val="bg1"/>
                    </a:gs>
                    <a:gs pos="53000">
                      <a:schemeClr val="bg1"/>
                    </a:gs>
                    <a:gs pos="61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tx1"/>
                    </a:gs>
                  </a:gsLst>
                  <a:lin ang="5400000" scaled="1"/>
                </a:gradFill>
                <a:round/>
              </a:ln>
              <a:effectLst/>
            </c:spPr>
          </c:errBars>
          <c:cat>
            <c:strRef>
              <c:f>Mort!$DF$10:$DH$10</c:f>
              <c:strCache>
                <c:ptCount val="2"/>
                <c:pt idx="0">
                  <c:v>8-17</c:v>
                </c:pt>
                <c:pt idx="1">
                  <c:v>18-27</c:v>
                </c:pt>
              </c:strCache>
            </c:strRef>
          </c:cat>
          <c:val>
            <c:numRef>
              <c:f>Mort!$DF$43:$DH$43</c:f>
              <c:numCache>
                <c:formatCode>General</c:formatCode>
                <c:ptCount val="3"/>
                <c:pt idx="0">
                  <c:v>-1.1052</c:v>
                </c:pt>
                <c:pt idx="1">
                  <c:v>-2.0097999999999998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C-4C39-8738-272F2A7B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  <c:max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AAPC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34387863288447"/>
          <c:y val="0.23538954253132607"/>
          <c:w val="0.38737964531956343"/>
          <c:h val="5.4486327167877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Net Change in AAPC in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Cancer Death Rate </a:t>
            </a: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Decade Before (2001-2010) to Decade After (2011-2020) ACA Enactment, Age 18-37 by 10-Year Intevals</a:t>
            </a:r>
          </a:p>
          <a:p>
            <a:pPr>
              <a:defRPr/>
            </a:pPr>
            <a:r>
              <a:rPr lang="en-US" sz="1000" b="0" i="0" u="sng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Data Source</a:t>
            </a:r>
            <a:r>
              <a:rPr lang="en-US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: CDC WONDER</a:t>
            </a:r>
          </a:p>
        </c:rich>
      </c:tx>
      <c:layout>
        <c:manualLayout>
          <c:xMode val="edge"/>
          <c:yMode val="edge"/>
          <c:x val="0.110192448560060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09139690871975"/>
          <c:y val="0.31249427463773466"/>
          <c:w val="0.75831601049868769"/>
          <c:h val="0.622225033640672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Mort!$DF$54:$DH$54</c:f>
                <c:numCache>
                  <c:formatCode>General</c:formatCode>
                  <c:ptCount val="3"/>
                  <c:pt idx="0">
                    <c:v>1.1469</c:v>
                  </c:pt>
                  <c:pt idx="1">
                    <c:v>0.73115000000000008</c:v>
                  </c:pt>
                </c:numCache>
              </c:numRef>
            </c:plus>
            <c:minus>
              <c:numRef>
                <c:f>Mort!$DF$55:$DH$55</c:f>
                <c:numCache>
                  <c:formatCode>General</c:formatCode>
                  <c:ptCount val="3"/>
                  <c:pt idx="0">
                    <c:v>1.1032500000000001</c:v>
                  </c:pt>
                  <c:pt idx="1">
                    <c:v>0.70589999999999997</c:v>
                  </c:pt>
                </c:numCache>
              </c:numRef>
            </c:minus>
            <c:spPr>
              <a:noFill/>
              <a:ln w="22225" cap="flat" cmpd="sng" algn="ctr">
                <a:gradFill>
                  <a:gsLst>
                    <a:gs pos="0">
                      <a:schemeClr val="tx1"/>
                    </a:gs>
                    <a:gs pos="51000">
                      <a:schemeClr val="bg1">
                        <a:lumMod val="50000"/>
                      </a:schemeClr>
                    </a:gs>
                    <a:gs pos="100000">
                      <a:schemeClr val="tx1"/>
                    </a:gs>
                  </a:gsLst>
                  <a:lin ang="5400000" scaled="0"/>
                </a:gradFill>
                <a:round/>
              </a:ln>
              <a:effectLst>
                <a:outerShdw blurRad="12700" dist="12700" dir="2700000" algn="l" rotWithShape="0">
                  <a:schemeClr val="bg1"/>
                </a:outerShdw>
              </a:effectLst>
            </c:spPr>
          </c:errBars>
          <c:cat>
            <c:strRef>
              <c:f>Mort!$DF$33:$DH$33</c:f>
              <c:strCache>
                <c:ptCount val="2"/>
                <c:pt idx="0">
                  <c:v>8-17</c:v>
                </c:pt>
                <c:pt idx="1">
                  <c:v>18-27</c:v>
                </c:pt>
              </c:strCache>
            </c:strRef>
          </c:cat>
          <c:val>
            <c:numRef>
              <c:f>Mort!$DF$53:$DH$53</c:f>
              <c:numCache>
                <c:formatCode>0.00</c:formatCode>
                <c:ptCount val="3"/>
                <c:pt idx="0">
                  <c:v>0.82279999999999998</c:v>
                </c:pt>
                <c:pt idx="1">
                  <c:v>-1.0133999999999999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9-41F8-8BC4-7FD5EE3D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013695"/>
        <c:axId val="1122014655"/>
      </c:barChart>
      <c:catAx>
        <c:axId val="1122013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4655"/>
        <c:crosses val="autoZero"/>
        <c:auto val="1"/>
        <c:lblAlgn val="ctr"/>
        <c:lblOffset val="100"/>
        <c:noMultiLvlLbl val="0"/>
      </c:catAx>
      <c:valAx>
        <c:axId val="1122014655"/>
        <c:scaling>
          <c:orientation val="minMax"/>
          <c:max val="1"/>
          <c:min val="-1.2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%</a:t>
                </a:r>
                <a:r>
                  <a:rPr lang="en-US" sz="1100">
                    <a:solidFill>
                      <a:schemeClr val="tx1"/>
                    </a:solidFill>
                  </a:rPr>
                  <a:t> Change</a:t>
                </a:r>
              </a:p>
            </c:rich>
          </c:tx>
          <c:layout>
            <c:manualLayout>
              <c:xMode val="edge"/>
              <c:yMode val="edge"/>
              <c:x val="0"/>
              <c:y val="0.515696386373682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013695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% Change in 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Average Annual </a:t>
            </a:r>
            <a:r>
              <a:rPr lang="en-US" sz="1200"/>
              <a:t>Cancer Death</a:t>
            </a:r>
            <a:r>
              <a:rPr lang="en-US" sz="1200" baseline="0"/>
              <a:t> Rate from Decade before (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2001-2010) </a:t>
            </a:r>
            <a:r>
              <a:rPr lang="en-US" sz="1200" baseline="0"/>
              <a:t>to Decade after (</a:t>
            </a: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2011-2020) </a:t>
            </a:r>
            <a:r>
              <a:rPr lang="en-US" sz="1200" baseline="0"/>
              <a:t>ACA Enactment</a:t>
            </a:r>
            <a:endParaRPr lang="en-US" sz="1200"/>
          </a:p>
        </c:rich>
      </c:tx>
      <c:layout>
        <c:manualLayout>
          <c:xMode val="edge"/>
          <c:yMode val="edge"/>
          <c:x val="0.125470611325297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Mort!$AC$68:$AW$68</c:f>
              <c:numCache>
                <c:formatCode>General</c:formatCod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</c:numCache>
            </c:numRef>
          </c:cat>
          <c:val>
            <c:numRef>
              <c:f>Mort!$AC$98:$AW$98</c:f>
              <c:numCache>
                <c:formatCode>0.0</c:formatCode>
                <c:ptCount val="21"/>
                <c:pt idx="0">
                  <c:v>-0.16508688783570305</c:v>
                </c:pt>
                <c:pt idx="1">
                  <c:v>-3.1336771122570481E-2</c:v>
                </c:pt>
                <c:pt idx="2">
                  <c:v>-2.1173848439821508E-2</c:v>
                </c:pt>
                <c:pt idx="3">
                  <c:v>-0.17223313686967892</c:v>
                </c:pt>
                <c:pt idx="4">
                  <c:v>-3.670634920634927E-2</c:v>
                </c:pt>
                <c:pt idx="5">
                  <c:v>-0.11902693310165051</c:v>
                </c:pt>
                <c:pt idx="6">
                  <c:v>-0.20792079207920783</c:v>
                </c:pt>
                <c:pt idx="7">
                  <c:v>-0.17343173431734321</c:v>
                </c:pt>
                <c:pt idx="8">
                  <c:v>-0.20314253647586986</c:v>
                </c:pt>
                <c:pt idx="9">
                  <c:v>-0.17073688681248686</c:v>
                </c:pt>
                <c:pt idx="10">
                  <c:v>-0.21335440537337014</c:v>
                </c:pt>
                <c:pt idx="11">
                  <c:v>-0.16188137514166939</c:v>
                </c:pt>
                <c:pt idx="12">
                  <c:v>-0.1522161398552003</c:v>
                </c:pt>
                <c:pt idx="13">
                  <c:v>-0.15161557580778792</c:v>
                </c:pt>
                <c:pt idx="14">
                  <c:v>-0.13761333723310895</c:v>
                </c:pt>
                <c:pt idx="15">
                  <c:v>-0.10135685210312075</c:v>
                </c:pt>
                <c:pt idx="16">
                  <c:v>-0.11250755287009066</c:v>
                </c:pt>
                <c:pt idx="17">
                  <c:v>-0.1283747732365807</c:v>
                </c:pt>
                <c:pt idx="18">
                  <c:v>-0.1173054587688734</c:v>
                </c:pt>
                <c:pt idx="19">
                  <c:v>-0.10005419960941872</c:v>
                </c:pt>
                <c:pt idx="20">
                  <c:v>-5.2060976280887017E-2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7-4F95-8148-A898394D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47954208"/>
        <c:axId val="847943168"/>
      </c:barChart>
      <c:catAx>
        <c:axId val="847954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at Death</a:t>
                </a:r>
              </a:p>
            </c:rich>
          </c:tx>
          <c:layout>
            <c:manualLayout>
              <c:xMode val="edge"/>
              <c:yMode val="edge"/>
              <c:x val="0.43515564511840665"/>
              <c:y val="0.21515532761982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43168"/>
        <c:crosses val="autoZero"/>
        <c:auto val="1"/>
        <c:lblAlgn val="ctr"/>
        <c:lblOffset val="100"/>
        <c:noMultiLvlLbl val="0"/>
      </c:catAx>
      <c:valAx>
        <c:axId val="8479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9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21" Type="http://schemas.openxmlformats.org/officeDocument/2006/relationships/chart" Target="../charts/chart40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5" Type="http://schemas.openxmlformats.org/officeDocument/2006/relationships/chart" Target="../charts/chart44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20" Type="http://schemas.openxmlformats.org/officeDocument/2006/relationships/chart" Target="../charts/chart39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24" Type="http://schemas.openxmlformats.org/officeDocument/2006/relationships/chart" Target="../charts/chart43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23" Type="http://schemas.openxmlformats.org/officeDocument/2006/relationships/chart" Target="../charts/chart42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Relationship Id="rId22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</xdr:row>
      <xdr:rowOff>85725</xdr:rowOff>
    </xdr:from>
    <xdr:to>
      <xdr:col>10</xdr:col>
      <xdr:colOff>195262</xdr:colOff>
      <xdr:row>25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516486-9E29-D10F-7A43-E02F1FE98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138794</xdr:rowOff>
    </xdr:from>
    <xdr:to>
      <xdr:col>11</xdr:col>
      <xdr:colOff>95251</xdr:colOff>
      <xdr:row>47</xdr:row>
      <xdr:rowOff>24493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C3C21B-81F1-1705-6B91-94BA9DC7A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0</xdr:colOff>
      <xdr:row>31</xdr:row>
      <xdr:rowOff>0</xdr:rowOff>
    </xdr:from>
    <xdr:to>
      <xdr:col>88</xdr:col>
      <xdr:colOff>0</xdr:colOff>
      <xdr:row>54</xdr:row>
      <xdr:rowOff>88818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DE2BCA3-CAB4-484B-BC9D-434EEB7FA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74</xdr:col>
      <xdr:colOff>0</xdr:colOff>
      <xdr:row>31</xdr:row>
      <xdr:rowOff>0</xdr:rowOff>
    </xdr:from>
    <xdr:to>
      <xdr:col>81</xdr:col>
      <xdr:colOff>254288</xdr:colOff>
      <xdr:row>54</xdr:row>
      <xdr:rowOff>88818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E57140C-872F-4E90-943E-458593F82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93</xdr:col>
      <xdr:colOff>0</xdr:colOff>
      <xdr:row>31</xdr:row>
      <xdr:rowOff>0</xdr:rowOff>
    </xdr:from>
    <xdr:to>
      <xdr:col>100</xdr:col>
      <xdr:colOff>254288</xdr:colOff>
      <xdr:row>54</xdr:row>
      <xdr:rowOff>88818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EEB93DC-23F9-4617-B723-F4AAFA12E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100</xdr:col>
      <xdr:colOff>0</xdr:colOff>
      <xdr:row>31</xdr:row>
      <xdr:rowOff>0</xdr:rowOff>
    </xdr:from>
    <xdr:to>
      <xdr:col>107</xdr:col>
      <xdr:colOff>0</xdr:colOff>
      <xdr:row>54</xdr:row>
      <xdr:rowOff>88818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59377E0-DB73-4B1F-BEEE-90F4257D6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112</xdr:col>
      <xdr:colOff>0</xdr:colOff>
      <xdr:row>31</xdr:row>
      <xdr:rowOff>0</xdr:rowOff>
    </xdr:from>
    <xdr:to>
      <xdr:col>119</xdr:col>
      <xdr:colOff>254288</xdr:colOff>
      <xdr:row>54</xdr:row>
      <xdr:rowOff>88818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1CC91F6-AE64-4F4E-9855-EA4E01247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119</xdr:col>
      <xdr:colOff>0</xdr:colOff>
      <xdr:row>31</xdr:row>
      <xdr:rowOff>0</xdr:rowOff>
    </xdr:from>
    <xdr:to>
      <xdr:col>126</xdr:col>
      <xdr:colOff>0</xdr:colOff>
      <xdr:row>54</xdr:row>
      <xdr:rowOff>88818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F38197B-D40E-46B6-9EF6-40F49F3CA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231321</xdr:colOff>
      <xdr:row>64</xdr:row>
      <xdr:rowOff>138792</xdr:rowOff>
    </xdr:from>
    <xdr:to>
      <xdr:col>25</xdr:col>
      <xdr:colOff>544285</xdr:colOff>
      <xdr:row>79</xdr:row>
      <xdr:rowOff>24492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C5965F-29F0-7258-F9EA-39C408CD1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231321</xdr:colOff>
      <xdr:row>79</xdr:row>
      <xdr:rowOff>108857</xdr:rowOff>
    </xdr:from>
    <xdr:to>
      <xdr:col>25</xdr:col>
      <xdr:colOff>548509</xdr:colOff>
      <xdr:row>93</xdr:row>
      <xdr:rowOff>185057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1C69C1-B165-44D1-AEE4-67AE9035B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79922</xdr:colOff>
      <xdr:row>169</xdr:row>
      <xdr:rowOff>176893</xdr:rowOff>
    </xdr:from>
    <xdr:to>
      <xdr:col>53</xdr:col>
      <xdr:colOff>153987</xdr:colOff>
      <xdr:row>183</xdr:row>
      <xdr:rowOff>184709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2989333-CEA7-4780-9A85-01EE75174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122464</xdr:colOff>
      <xdr:row>170</xdr:row>
      <xdr:rowOff>95250</xdr:rowOff>
    </xdr:from>
    <xdr:to>
      <xdr:col>42</xdr:col>
      <xdr:colOff>288180</xdr:colOff>
      <xdr:row>184</xdr:row>
      <xdr:rowOff>103066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94FCD3B-DF52-4643-BD17-50C873EA3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49</xdr:col>
      <xdr:colOff>0</xdr:colOff>
      <xdr:row>136</xdr:row>
      <xdr:rowOff>0</xdr:rowOff>
    </xdr:from>
    <xdr:to>
      <xdr:col>59</xdr:col>
      <xdr:colOff>14534</xdr:colOff>
      <xdr:row>150</xdr:row>
      <xdr:rowOff>7816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42ACC3-2797-4907-A361-4E69C42A2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65</xdr:col>
      <xdr:colOff>162484</xdr:colOff>
      <xdr:row>159</xdr:row>
      <xdr:rowOff>11207</xdr:rowOff>
    </xdr:from>
    <xdr:to>
      <xdr:col>76</xdr:col>
      <xdr:colOff>291353</xdr:colOff>
      <xdr:row>181</xdr:row>
      <xdr:rowOff>89647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EC83980-7F33-E038-BEF3-C4044D53E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203</xdr:row>
      <xdr:rowOff>0</xdr:rowOff>
    </xdr:from>
    <xdr:to>
      <xdr:col>43</xdr:col>
      <xdr:colOff>210539</xdr:colOff>
      <xdr:row>217</xdr:row>
      <xdr:rowOff>7816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75693B-7D9D-405C-A17E-DABA5F1BE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63</xdr:col>
      <xdr:colOff>0</xdr:colOff>
      <xdr:row>203</xdr:row>
      <xdr:rowOff>0</xdr:rowOff>
    </xdr:from>
    <xdr:to>
      <xdr:col>73</xdr:col>
      <xdr:colOff>174543</xdr:colOff>
      <xdr:row>217</xdr:row>
      <xdr:rowOff>7816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4ABB7BE-550B-453F-9119-B408174E8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87</xdr:col>
      <xdr:colOff>0</xdr:colOff>
      <xdr:row>202</xdr:row>
      <xdr:rowOff>179294</xdr:rowOff>
    </xdr:from>
    <xdr:to>
      <xdr:col>97</xdr:col>
      <xdr:colOff>51278</xdr:colOff>
      <xdr:row>216</xdr:row>
      <xdr:rowOff>187110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5426621-FFB8-4F86-A705-AE98EB4EF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116</xdr:col>
      <xdr:colOff>0</xdr:colOff>
      <xdr:row>204</xdr:row>
      <xdr:rowOff>0</xdr:rowOff>
    </xdr:from>
    <xdr:to>
      <xdr:col>126</xdr:col>
      <xdr:colOff>51278</xdr:colOff>
      <xdr:row>218</xdr:row>
      <xdr:rowOff>7816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CDBFC7B-E9E3-4236-B0B8-41FF754BE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67235</xdr:colOff>
      <xdr:row>201</xdr:row>
      <xdr:rowOff>67235</xdr:rowOff>
    </xdr:from>
    <xdr:to>
      <xdr:col>22</xdr:col>
      <xdr:colOff>336176</xdr:colOff>
      <xdr:row>220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1136796-9D2C-4F4E-BB46-50E9FE872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0.44062</cdr:x>
      <cdr:y>0.17535</cdr:y>
    </cdr:from>
    <cdr:to>
      <cdr:x>0.44271</cdr:x>
      <cdr:y>0.91493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122FDCF-15D5-453A-FF32-CF04F82027C8}"/>
            </a:ext>
          </a:extLst>
        </cdr:cNvPr>
        <cdr:cNvCxnSpPr/>
      </cdr:nvCxnSpPr>
      <cdr:spPr>
        <a:xfrm xmlns:a="http://schemas.openxmlformats.org/drawingml/2006/main" flipH="1" flipV="1">
          <a:off x="2014515" y="4810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0.44062</cdr:x>
      <cdr:y>0.17535</cdr:y>
    </cdr:from>
    <cdr:to>
      <cdr:x>0.44271</cdr:x>
      <cdr:y>0.91493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122FDCF-15D5-453A-FF32-CF04F82027C8}"/>
            </a:ext>
          </a:extLst>
        </cdr:cNvPr>
        <cdr:cNvCxnSpPr/>
      </cdr:nvCxnSpPr>
      <cdr:spPr>
        <a:xfrm xmlns:a="http://schemas.openxmlformats.org/drawingml/2006/main" flipH="1" flipV="1">
          <a:off x="2014515" y="4810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0.42011</cdr:x>
      <cdr:y>0</cdr:y>
    </cdr:from>
    <cdr:to>
      <cdr:x>0.72077</cdr:x>
      <cdr:y>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934307" y="0"/>
          <a:ext cx="1384300" cy="2674814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0.41799</cdr:x>
      <cdr:y>0</cdr:y>
    </cdr:from>
    <cdr:to>
      <cdr:x>0.71507</cdr:x>
      <cdr:y>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965569" y="0"/>
          <a:ext cx="1397000" cy="2679455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0.41099</cdr:x>
      <cdr:y>0</cdr:y>
    </cdr:from>
    <cdr:to>
      <cdr:x>0.72544</cdr:x>
      <cdr:y>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892300" y="0"/>
          <a:ext cx="1447800" cy="2674814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0.41818</cdr:x>
      <cdr:y>0.08458</cdr:y>
    </cdr:from>
    <cdr:to>
      <cdr:x>0.67273</cdr:x>
      <cdr:y>0.94373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123461" y="232020"/>
          <a:ext cx="683846" cy="2356827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0.41818</cdr:x>
      <cdr:y>0.08458</cdr:y>
    </cdr:from>
    <cdr:to>
      <cdr:x>0.67273</cdr:x>
      <cdr:y>0.94373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123461" y="232020"/>
          <a:ext cx="683846" cy="2356827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0.41818</cdr:x>
      <cdr:y>0.08458</cdr:y>
    </cdr:from>
    <cdr:to>
      <cdr:x>0.67273</cdr:x>
      <cdr:y>0.94373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123461" y="232020"/>
          <a:ext cx="683846" cy="2356827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0.41818</cdr:x>
      <cdr:y>0.08458</cdr:y>
    </cdr:from>
    <cdr:to>
      <cdr:x>0.67273</cdr:x>
      <cdr:y>0.94373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1847578-C94A-3B6B-BE68-0AE590C7BA03}"/>
            </a:ext>
          </a:extLst>
        </cdr:cNvPr>
        <cdr:cNvSpPr/>
      </cdr:nvSpPr>
      <cdr:spPr>
        <a:xfrm xmlns:a="http://schemas.openxmlformats.org/drawingml/2006/main">
          <a:off x="1123461" y="232020"/>
          <a:ext cx="683846" cy="2356827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0.68754</cdr:x>
      <cdr:y>0.20214</cdr:y>
    </cdr:from>
    <cdr:to>
      <cdr:x>0.85634</cdr:x>
      <cdr:y>0.3213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A0887FF-8F2A-B1E9-45E9-5D404A028DB4}"/>
            </a:ext>
          </a:extLst>
        </cdr:cNvPr>
        <cdr:cNvSpPr txBox="1"/>
      </cdr:nvSpPr>
      <cdr:spPr>
        <a:xfrm xmlns:a="http://schemas.openxmlformats.org/drawingml/2006/main">
          <a:off x="2607045" y="853192"/>
          <a:ext cx="640080" cy="5029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70000"/>
          </a:schemeClr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/>
            <a:t>2010-2015</a:t>
          </a:r>
        </a:p>
        <a:p xmlns:a="http://schemas.openxmlformats.org/drawingml/2006/main">
          <a:pPr algn="ctr"/>
          <a:r>
            <a:rPr lang="en-US" sz="1050" b="0"/>
            <a:t>AAPC 0.5</a:t>
          </a:r>
          <a:br>
            <a:rPr lang="en-US" sz="1050" b="0"/>
          </a:br>
          <a:r>
            <a:rPr lang="en-US" sz="1050" b="0"/>
            <a:t>p</a:t>
          </a:r>
          <a:r>
            <a:rPr lang="en-US" sz="1050" b="0" baseline="0"/>
            <a:t> NS</a:t>
          </a:r>
          <a:endParaRPr lang="en-US" sz="1050" b="0"/>
        </a:p>
      </cdr:txBody>
    </cdr:sp>
  </cdr:relSizeAnchor>
  <cdr:relSizeAnchor xmlns:cdr="http://schemas.openxmlformats.org/drawingml/2006/chartDrawing">
    <cdr:from>
      <cdr:x>0.58993</cdr:x>
      <cdr:y>0.22615</cdr:y>
    </cdr:from>
    <cdr:to>
      <cdr:x>0.58993</cdr:x>
      <cdr:y>0.92679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697E796-4D58-0772-6B94-4F81D52D1015}"/>
            </a:ext>
          </a:extLst>
        </cdr:cNvPr>
        <cdr:cNvCxnSpPr/>
      </cdr:nvCxnSpPr>
      <cdr:spPr>
        <a:xfrm xmlns:a="http://schemas.openxmlformats.org/drawingml/2006/main">
          <a:off x="2236947" y="954514"/>
          <a:ext cx="0" cy="295718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7030A0"/>
          </a:solidFill>
          <a:prstDash val="sys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0.30828</cdr:x>
      <cdr:y>0.52328</cdr:y>
    </cdr:from>
    <cdr:to>
      <cdr:x>0.47708</cdr:x>
      <cdr:y>0.64244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2CD94F4-731F-CFB5-E470-6216C31331FF}"/>
            </a:ext>
          </a:extLst>
        </cdr:cNvPr>
        <cdr:cNvSpPr txBox="1"/>
      </cdr:nvSpPr>
      <cdr:spPr>
        <a:xfrm xmlns:a="http://schemas.openxmlformats.org/drawingml/2006/main">
          <a:off x="1168934" y="2208630"/>
          <a:ext cx="640080" cy="5029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>
              <a:solidFill>
                <a:schemeClr val="tx1"/>
              </a:solidFill>
            </a:rPr>
            <a:t>2001-2010</a:t>
          </a:r>
        </a:p>
        <a:p xmlns:a="http://schemas.openxmlformats.org/drawingml/2006/main">
          <a:pPr algn="ctr"/>
          <a:r>
            <a:rPr lang="en-US" sz="1050" b="1">
              <a:solidFill>
                <a:schemeClr val="tx1"/>
              </a:solidFill>
            </a:rPr>
            <a:t>AAPC 0.4</a:t>
          </a:r>
          <a:br>
            <a:rPr lang="en-US" sz="1050" b="1">
              <a:solidFill>
                <a:schemeClr val="tx1"/>
              </a:solidFill>
            </a:rPr>
          </a:br>
          <a:r>
            <a:rPr lang="en-US" sz="1050" b="1">
              <a:solidFill>
                <a:schemeClr val="tx1"/>
              </a:solidFill>
            </a:rPr>
            <a:t>p</a:t>
          </a:r>
          <a:r>
            <a:rPr lang="en-US" sz="1050" b="1" baseline="0">
              <a:solidFill>
                <a:schemeClr val="tx1"/>
              </a:solidFill>
            </a:rPr>
            <a:t> 0.003</a:t>
          </a:r>
          <a:endParaRPr lang="en-US" sz="105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0.28147</cdr:x>
      <cdr:y>0.07395</cdr:y>
    </cdr:from>
    <cdr:to>
      <cdr:x>0.55895</cdr:x>
      <cdr:y>0.25239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7C8C8A29-19E0-E186-2312-DCD87A02E7AE}"/>
            </a:ext>
          </a:extLst>
        </cdr:cNvPr>
        <cdr:cNvSpPr txBox="1"/>
      </cdr:nvSpPr>
      <cdr:spPr>
        <a:xfrm xmlns:a="http://schemas.openxmlformats.org/drawingml/2006/main">
          <a:off x="1067284" y="312129"/>
          <a:ext cx="1052180" cy="753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ACA DCE Age 19-25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0.34117</cdr:x>
      <cdr:y>0.1131</cdr:y>
    </cdr:from>
    <cdr:to>
      <cdr:x>0.63713</cdr:x>
      <cdr:y>0.92659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0959EF8B-7A1B-6D9B-F87E-C3A0934AE482}"/>
            </a:ext>
          </a:extLst>
        </cdr:cNvPr>
        <cdr:cNvSpPr/>
      </cdr:nvSpPr>
      <cdr:spPr>
        <a:xfrm xmlns:a="http://schemas.openxmlformats.org/drawingml/2006/main">
          <a:off x="1541100" y="302826"/>
          <a:ext cx="1336890" cy="2178128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0.33969</cdr:x>
      <cdr:y>0.1131</cdr:y>
    </cdr:from>
    <cdr:to>
      <cdr:x>0.72024</cdr:x>
      <cdr:y>0.92659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41DCC36F-6953-DA8B-22BD-1E02A4499083}"/>
            </a:ext>
          </a:extLst>
        </cdr:cNvPr>
        <cdr:cNvSpPr/>
      </cdr:nvSpPr>
      <cdr:spPr>
        <a:xfrm xmlns:a="http://schemas.openxmlformats.org/drawingml/2006/main">
          <a:off x="1553066" y="310243"/>
          <a:ext cx="1739863" cy="2231572"/>
        </a:xfrm>
        <a:prstGeom xmlns:a="http://schemas.openxmlformats.org/drawingml/2006/main" prst="roundRect">
          <a:avLst>
            <a:gd name="adj" fmla="val 12063"/>
          </a:avLst>
        </a:prstGeom>
        <a:noFill xmlns:a="http://schemas.openxmlformats.org/drawingml/2006/main"/>
        <a:ln xmlns:a="http://schemas.openxmlformats.org/drawingml/2006/main">
          <a:prstDash val="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0.60106</cdr:x>
      <cdr:y>0.29037</cdr:y>
    </cdr:from>
    <cdr:to>
      <cdr:x>0.74575</cdr:x>
      <cdr:y>0.37703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30C23F2-C39C-CDD4-7112-99074ADC3185}"/>
            </a:ext>
          </a:extLst>
        </cdr:cNvPr>
        <cdr:cNvSpPr txBox="1"/>
      </cdr:nvSpPr>
      <cdr:spPr>
        <a:xfrm xmlns:a="http://schemas.openxmlformats.org/drawingml/2006/main">
          <a:off x="2279134" y="1225569"/>
          <a:ext cx="548643" cy="365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>
              <a:solidFill>
                <a:schemeClr val="tx1"/>
              </a:solidFill>
            </a:rPr>
            <a:t>AAPC 0.1</a:t>
          </a:r>
          <a:br>
            <a:rPr lang="en-US" sz="1050" b="0">
              <a:solidFill>
                <a:schemeClr val="tx1"/>
              </a:solidFill>
            </a:rPr>
          </a:br>
          <a:r>
            <a:rPr lang="en-US" sz="1050" b="0">
              <a:solidFill>
                <a:schemeClr val="tx1"/>
              </a:solidFill>
            </a:rPr>
            <a:t>p</a:t>
          </a:r>
          <a:r>
            <a:rPr lang="en-US" sz="1050" b="0" baseline="0">
              <a:solidFill>
                <a:schemeClr val="tx1"/>
              </a:solidFill>
            </a:rPr>
            <a:t> NS</a:t>
          </a:r>
          <a:endParaRPr lang="en-US" sz="1050" b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0.15619</cdr:x>
      <cdr:y>0.28879</cdr:y>
    </cdr:from>
    <cdr:to>
      <cdr:x>0.30088</cdr:x>
      <cdr:y>0.37545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D9A9C4D-CC08-870F-3644-6B37C2803306}"/>
            </a:ext>
          </a:extLst>
        </cdr:cNvPr>
        <cdr:cNvSpPr txBox="1"/>
      </cdr:nvSpPr>
      <cdr:spPr>
        <a:xfrm xmlns:a="http://schemas.openxmlformats.org/drawingml/2006/main">
          <a:off x="592250" y="1218898"/>
          <a:ext cx="548643" cy="365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1">
              <a:solidFill>
                <a:schemeClr val="tx1"/>
              </a:solidFill>
            </a:rPr>
            <a:t>AAPC 0.4</a:t>
          </a:r>
          <a:br>
            <a:rPr lang="en-US" sz="1050" b="1">
              <a:solidFill>
                <a:schemeClr val="tx1"/>
              </a:solidFill>
            </a:rPr>
          </a:br>
          <a:r>
            <a:rPr lang="en-US" sz="1050" b="1">
              <a:solidFill>
                <a:schemeClr val="tx1"/>
              </a:solidFill>
            </a:rPr>
            <a:t>p</a:t>
          </a:r>
          <a:r>
            <a:rPr lang="en-US" sz="1050" b="1" baseline="0">
              <a:solidFill>
                <a:schemeClr val="tx1"/>
              </a:solidFill>
            </a:rPr>
            <a:t> = 0.04</a:t>
          </a:r>
          <a:endParaRPr lang="en-US" sz="105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0.24864</cdr:x>
      <cdr:y>0.74952</cdr:y>
    </cdr:from>
    <cdr:to>
      <cdr:x>0.39333</cdr:x>
      <cdr:y>0.83618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9BF610A-5667-2E6C-3C7C-F53ACFF752FF}"/>
            </a:ext>
          </a:extLst>
        </cdr:cNvPr>
        <cdr:cNvSpPr txBox="1"/>
      </cdr:nvSpPr>
      <cdr:spPr>
        <a:xfrm xmlns:a="http://schemas.openxmlformats.org/drawingml/2006/main">
          <a:off x="942821" y="3163499"/>
          <a:ext cx="54864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>
              <a:solidFill>
                <a:schemeClr val="tx1"/>
              </a:solidFill>
            </a:rPr>
            <a:t>AAPC 0.9</a:t>
          </a:r>
          <a:br>
            <a:rPr lang="en-US" sz="1050" b="0">
              <a:solidFill>
                <a:schemeClr val="tx1"/>
              </a:solidFill>
            </a:rPr>
          </a:br>
          <a:r>
            <a:rPr lang="en-US" sz="1050" b="0">
              <a:solidFill>
                <a:schemeClr val="tx1"/>
              </a:solidFill>
            </a:rPr>
            <a:t>p </a:t>
          </a:r>
          <a:r>
            <a:rPr lang="en-US" sz="1050" b="0" baseline="0">
              <a:solidFill>
                <a:schemeClr val="tx1"/>
              </a:solidFill>
            </a:rPr>
            <a:t>&lt; 0.001</a:t>
          </a:r>
          <a:endParaRPr lang="en-US" sz="1050" b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0.50795</cdr:x>
      <cdr:y>0.09503</cdr:y>
    </cdr:from>
    <cdr:to>
      <cdr:x>0.65264</cdr:x>
      <cdr:y>0.18168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ABF9E47-182F-1C9C-517F-5F81A342A495}"/>
            </a:ext>
          </a:extLst>
        </cdr:cNvPr>
        <cdr:cNvSpPr txBox="1"/>
      </cdr:nvSpPr>
      <cdr:spPr>
        <a:xfrm xmlns:a="http://schemas.openxmlformats.org/drawingml/2006/main">
          <a:off x="1926072" y="401094"/>
          <a:ext cx="548644" cy="36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>
              <a:solidFill>
                <a:schemeClr val="tx1"/>
              </a:solidFill>
            </a:rPr>
            <a:t>AAPC 0.2</a:t>
          </a:r>
          <a:br>
            <a:rPr lang="en-US" sz="1050" b="0">
              <a:solidFill>
                <a:schemeClr val="tx1"/>
              </a:solidFill>
            </a:rPr>
          </a:br>
          <a:r>
            <a:rPr lang="en-US" sz="1050" b="0">
              <a:solidFill>
                <a:schemeClr val="tx1"/>
              </a:solidFill>
            </a:rPr>
            <a:t>p</a:t>
          </a:r>
          <a:r>
            <a:rPr lang="en-US" sz="1050" b="0" baseline="0">
              <a:solidFill>
                <a:schemeClr val="tx1"/>
              </a:solidFill>
            </a:rPr>
            <a:t> = 0.04</a:t>
          </a:r>
          <a:endParaRPr lang="en-US" sz="1050" b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0.48478</cdr:x>
      <cdr:y>0.22615</cdr:y>
    </cdr:from>
    <cdr:to>
      <cdr:x>0.48478</cdr:x>
      <cdr:y>0.92679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697E796-4D58-0772-6B94-4F81D52D1015}"/>
            </a:ext>
          </a:extLst>
        </cdr:cNvPr>
        <cdr:cNvCxnSpPr/>
      </cdr:nvCxnSpPr>
      <cdr:spPr>
        <a:xfrm xmlns:a="http://schemas.openxmlformats.org/drawingml/2006/main">
          <a:off x="1838207" y="954513"/>
          <a:ext cx="0" cy="295719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7030A0"/>
          </a:solidFill>
          <a:prstDash val="sys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0.22662</cdr:x>
      <cdr:y>0.15636</cdr:y>
    </cdr:from>
    <cdr:to>
      <cdr:x>0.49663</cdr:x>
      <cdr:y>0.22043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8427EC0E-1199-6AA2-77DF-B9DCA46F3D56}"/>
            </a:ext>
          </a:extLst>
        </cdr:cNvPr>
        <cdr:cNvSpPr txBox="1"/>
      </cdr:nvSpPr>
      <cdr:spPr>
        <a:xfrm xmlns:a="http://schemas.openxmlformats.org/drawingml/2006/main">
          <a:off x="859317" y="659958"/>
          <a:ext cx="1023832" cy="27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/>
            <a:t>Age 12-18</a:t>
          </a:r>
        </a:p>
      </cdr:txBody>
    </cdr:sp>
  </cdr:relSizeAnchor>
  <cdr:relSizeAnchor xmlns:cdr="http://schemas.openxmlformats.org/drawingml/2006/chartDrawing">
    <cdr:from>
      <cdr:x>0.44105</cdr:x>
      <cdr:y>0.40765</cdr:y>
    </cdr:from>
    <cdr:to>
      <cdr:x>0.67765</cdr:x>
      <cdr:y>0.47171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8790B31-E4F5-6D46-2CBC-A2704910D2D0}"/>
            </a:ext>
          </a:extLst>
        </cdr:cNvPr>
        <cdr:cNvSpPr txBox="1"/>
      </cdr:nvSpPr>
      <cdr:spPr>
        <a:xfrm xmlns:a="http://schemas.openxmlformats.org/drawingml/2006/main">
          <a:off x="1672412" y="1720555"/>
          <a:ext cx="897123" cy="2703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/>
            <a:t>Age 26-32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</cdr:x>
      <cdr:y>0.48115</cdr:y>
    </cdr:from>
    <cdr:to>
      <cdr:x>1</cdr:x>
      <cdr:y>0.59028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63843A-A030-0DCD-9DB8-21529CC47966}"/>
            </a:ext>
          </a:extLst>
        </cdr:cNvPr>
        <cdr:cNvSpPr txBox="1"/>
      </cdr:nvSpPr>
      <cdr:spPr>
        <a:xfrm xmlns:a="http://schemas.openxmlformats.org/drawingml/2006/main">
          <a:off x="3782786" y="1319894"/>
          <a:ext cx="822960" cy="2993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FF00FF"/>
              </a:solidFill>
            </a:rPr>
            <a:t>Females</a:t>
          </a:r>
        </a:p>
      </cdr:txBody>
    </cdr:sp>
  </cdr:relSizeAnchor>
  <cdr:relSizeAnchor xmlns:cdr="http://schemas.openxmlformats.org/drawingml/2006/chartDrawing">
    <cdr:from>
      <cdr:x>0.82</cdr:x>
      <cdr:y>0.65476</cdr:y>
    </cdr:from>
    <cdr:to>
      <cdr:x>1</cdr:x>
      <cdr:y>0.77877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1E7C0F0-5D39-7A7F-8A88-3868973ED2CC}"/>
            </a:ext>
          </a:extLst>
        </cdr:cNvPr>
        <cdr:cNvSpPr txBox="1"/>
      </cdr:nvSpPr>
      <cdr:spPr>
        <a:xfrm xmlns:a="http://schemas.openxmlformats.org/drawingml/2006/main">
          <a:off x="3749040" y="1796143"/>
          <a:ext cx="822960" cy="3401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0070C0"/>
              </a:solidFill>
            </a:rPr>
            <a:t>Males</a:t>
          </a:r>
        </a:p>
      </cdr:txBody>
    </cdr:sp>
  </cdr:relSizeAnchor>
  <cdr:relSizeAnchor xmlns:cdr="http://schemas.openxmlformats.org/drawingml/2006/chartDrawing">
    <cdr:from>
      <cdr:x>0.15774</cdr:x>
      <cdr:y>0.2037</cdr:y>
    </cdr:from>
    <cdr:to>
      <cdr:x>0.82738</cdr:x>
      <cdr:y>0.2037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08F76927-7375-C3B2-6313-9BB0CEF65BB7}"/>
            </a:ext>
          </a:extLst>
        </cdr:cNvPr>
        <cdr:cNvCxnSpPr/>
      </cdr:nvCxnSpPr>
      <cdr:spPr>
        <a:xfrm xmlns:a="http://schemas.openxmlformats.org/drawingml/2006/main">
          <a:off x="721178" y="598715"/>
          <a:ext cx="306160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83</xdr:row>
      <xdr:rowOff>66675</xdr:rowOff>
    </xdr:from>
    <xdr:to>
      <xdr:col>16</xdr:col>
      <xdr:colOff>381000</xdr:colOff>
      <xdr:row>97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5259F8-0CB1-46CA-8BD0-FBB15232F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97</xdr:row>
      <xdr:rowOff>66675</xdr:rowOff>
    </xdr:from>
    <xdr:to>
      <xdr:col>16</xdr:col>
      <xdr:colOff>381000</xdr:colOff>
      <xdr:row>111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635A9B-3862-450C-998F-B7E35130A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83</xdr:row>
      <xdr:rowOff>0</xdr:rowOff>
    </xdr:from>
    <xdr:to>
      <xdr:col>36</xdr:col>
      <xdr:colOff>381000</xdr:colOff>
      <xdr:row>97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47C9EB-02A0-4976-B847-F423AB72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97</xdr:row>
      <xdr:rowOff>0</xdr:rowOff>
    </xdr:from>
    <xdr:to>
      <xdr:col>36</xdr:col>
      <xdr:colOff>381000</xdr:colOff>
      <xdr:row>111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0E7F03-831F-468A-8B3C-6A8713AD9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0.48542</cdr:x>
      <cdr:y>0.32639</cdr:y>
    </cdr:from>
    <cdr:to>
      <cdr:x>0.65833</cdr:x>
      <cdr:y>0.79861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9961CA7B-5871-5F8F-1F95-28C0277A49F7}"/>
            </a:ext>
          </a:extLst>
        </cdr:cNvPr>
        <cdr:cNvSpPr/>
      </cdr:nvSpPr>
      <cdr:spPr>
        <a:xfrm xmlns:a="http://schemas.openxmlformats.org/drawingml/2006/main">
          <a:off x="2219326" y="895350"/>
          <a:ext cx="790574" cy="1295400"/>
        </a:xfrm>
        <a:prstGeom xmlns:a="http://schemas.openxmlformats.org/drawingml/2006/main" prst="roundRect">
          <a:avLst>
            <a:gd name="adj" fmla="val 10643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0.49028</cdr:x>
      <cdr:y>0.3206</cdr:y>
    </cdr:from>
    <cdr:to>
      <cdr:x>0.66319</cdr:x>
      <cdr:y>0.79282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6DC9B180-9B38-7BB8-2EA2-3C306958A305}"/>
            </a:ext>
          </a:extLst>
        </cdr:cNvPr>
        <cdr:cNvSpPr/>
      </cdr:nvSpPr>
      <cdr:spPr>
        <a:xfrm xmlns:a="http://schemas.openxmlformats.org/drawingml/2006/main">
          <a:off x="2241550" y="879475"/>
          <a:ext cx="790574" cy="1295400"/>
        </a:xfrm>
        <a:prstGeom xmlns:a="http://schemas.openxmlformats.org/drawingml/2006/main" prst="roundRect">
          <a:avLst>
            <a:gd name="adj" fmla="val 10643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0.48542</cdr:x>
      <cdr:y>0.32639</cdr:y>
    </cdr:from>
    <cdr:to>
      <cdr:x>0.65833</cdr:x>
      <cdr:y>0.79861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9961CA7B-5871-5F8F-1F95-28C0277A49F7}"/>
            </a:ext>
          </a:extLst>
        </cdr:cNvPr>
        <cdr:cNvSpPr/>
      </cdr:nvSpPr>
      <cdr:spPr>
        <a:xfrm xmlns:a="http://schemas.openxmlformats.org/drawingml/2006/main">
          <a:off x="2219326" y="895350"/>
          <a:ext cx="790574" cy="1295400"/>
        </a:xfrm>
        <a:prstGeom xmlns:a="http://schemas.openxmlformats.org/drawingml/2006/main" prst="roundRect">
          <a:avLst>
            <a:gd name="adj" fmla="val 10643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0.49028</cdr:x>
      <cdr:y>0.3206</cdr:y>
    </cdr:from>
    <cdr:to>
      <cdr:x>0.66319</cdr:x>
      <cdr:y>0.79282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6DC9B180-9B38-7BB8-2EA2-3C306958A305}"/>
            </a:ext>
          </a:extLst>
        </cdr:cNvPr>
        <cdr:cNvSpPr/>
      </cdr:nvSpPr>
      <cdr:spPr>
        <a:xfrm xmlns:a="http://schemas.openxmlformats.org/drawingml/2006/main">
          <a:off x="2241550" y="879475"/>
          <a:ext cx="790574" cy="1295400"/>
        </a:xfrm>
        <a:prstGeom xmlns:a="http://schemas.openxmlformats.org/drawingml/2006/main" prst="roundRect">
          <a:avLst>
            <a:gd name="adj" fmla="val 10643"/>
          </a:avLst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0.34869</cdr:x>
      <cdr:y>0.1131</cdr:y>
    </cdr:from>
    <cdr:to>
      <cdr:x>0.63443</cdr:x>
      <cdr:y>0.92659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0959EF8B-7A1B-6D9B-F87E-C3A0934AE482}"/>
            </a:ext>
          </a:extLst>
        </cdr:cNvPr>
        <cdr:cNvSpPr/>
      </cdr:nvSpPr>
      <cdr:spPr>
        <a:xfrm xmlns:a="http://schemas.openxmlformats.org/drawingml/2006/main">
          <a:off x="1576552" y="303322"/>
          <a:ext cx="1291896" cy="2181690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0.34869</cdr:x>
      <cdr:y>0.1131</cdr:y>
    </cdr:from>
    <cdr:to>
      <cdr:x>0.72024</cdr:x>
      <cdr:y>0.92659</cdr:y>
    </cdr:to>
    <cdr:sp macro="" textlink="">
      <cdr:nvSpPr>
        <cdr:cNvPr id="3" name="Rectangle: Rounded Corners 2">
          <a:extLst xmlns:a="http://schemas.openxmlformats.org/drawingml/2006/main">
            <a:ext uri="{FF2B5EF4-FFF2-40B4-BE49-F238E27FC236}">
              <a16:creationId xmlns:a16="http://schemas.microsoft.com/office/drawing/2014/main" id="{41DCC36F-6953-DA8B-22BD-1E02A4499083}"/>
            </a:ext>
          </a:extLst>
        </cdr:cNvPr>
        <cdr:cNvSpPr/>
      </cdr:nvSpPr>
      <cdr:spPr>
        <a:xfrm xmlns:a="http://schemas.openxmlformats.org/drawingml/2006/main">
          <a:off x="1576552" y="303322"/>
          <a:ext cx="1679888" cy="2181690"/>
        </a:xfrm>
        <a:prstGeom xmlns:a="http://schemas.openxmlformats.org/drawingml/2006/main" prst="roundRect">
          <a:avLst>
            <a:gd name="adj" fmla="val 12063"/>
          </a:avLst>
        </a:prstGeom>
        <a:noFill xmlns:a="http://schemas.openxmlformats.org/drawingml/2006/main"/>
        <a:ln xmlns:a="http://schemas.openxmlformats.org/drawingml/2006/main">
          <a:prstDash val="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0.59407</cdr:x>
      <cdr:y>0.39108</cdr:y>
    </cdr:from>
    <cdr:to>
      <cdr:x>0.78667</cdr:x>
      <cdr:y>0.48294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A0887FF-8F2A-B1E9-45E9-5D404A028DB4}"/>
            </a:ext>
          </a:extLst>
        </cdr:cNvPr>
        <cdr:cNvSpPr txBox="1"/>
      </cdr:nvSpPr>
      <cdr:spPr>
        <a:xfrm xmlns:a="http://schemas.openxmlformats.org/drawingml/2006/main">
          <a:off x="2246780" y="1669677"/>
          <a:ext cx="728383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1"/>
            <a:t>AAPC -3.0</a:t>
          </a:r>
          <a:br>
            <a:rPr lang="en-US" sz="1050" b="1"/>
          </a:br>
          <a:r>
            <a:rPr lang="en-US" sz="1050" b="1"/>
            <a:t>p</a:t>
          </a:r>
          <a:r>
            <a:rPr lang="en-US" sz="1050" b="1" baseline="0"/>
            <a:t> = 0.03</a:t>
          </a:r>
          <a:endParaRPr lang="en-US" sz="1050" b="1"/>
        </a:p>
      </cdr:txBody>
    </cdr:sp>
  </cdr:relSizeAnchor>
  <cdr:relSizeAnchor xmlns:cdr="http://schemas.openxmlformats.org/drawingml/2006/chartDrawing">
    <cdr:from>
      <cdr:x>0.55141</cdr:x>
      <cdr:y>0.66824</cdr:y>
    </cdr:from>
    <cdr:to>
      <cdr:x>0.744</cdr:x>
      <cdr:y>0.76011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30C23F2-C39C-CDD4-7112-99074ADC3185}"/>
            </a:ext>
          </a:extLst>
        </cdr:cNvPr>
        <cdr:cNvSpPr txBox="1"/>
      </cdr:nvSpPr>
      <cdr:spPr>
        <a:xfrm xmlns:a="http://schemas.openxmlformats.org/drawingml/2006/main">
          <a:off x="2085417" y="2853018"/>
          <a:ext cx="728383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/>
            <a:t>AAPC -0.1</a:t>
          </a:r>
          <a:br>
            <a:rPr lang="en-US" sz="1050" b="0"/>
          </a:br>
          <a:r>
            <a:rPr lang="en-US" sz="1050" b="0"/>
            <a:t>p</a:t>
          </a:r>
          <a:r>
            <a:rPr lang="en-US" sz="1050" b="0" baseline="0"/>
            <a:t> NS</a:t>
          </a:r>
          <a:endParaRPr lang="en-US" sz="1050" b="0"/>
        </a:p>
      </cdr:txBody>
    </cdr:sp>
  </cdr:relSizeAnchor>
  <cdr:relSizeAnchor xmlns:cdr="http://schemas.openxmlformats.org/drawingml/2006/chartDrawing">
    <cdr:from>
      <cdr:x>0.15911</cdr:x>
      <cdr:y>0.63255</cdr:y>
    </cdr:from>
    <cdr:to>
      <cdr:x>0.3517</cdr:x>
      <cdr:y>0.72441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D9A9C4D-CC08-870F-3644-6B37C2803306}"/>
            </a:ext>
          </a:extLst>
        </cdr:cNvPr>
        <cdr:cNvSpPr txBox="1"/>
      </cdr:nvSpPr>
      <cdr:spPr>
        <a:xfrm xmlns:a="http://schemas.openxmlformats.org/drawingml/2006/main">
          <a:off x="601759" y="2700616"/>
          <a:ext cx="728383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1"/>
            <a:t>AAPC -2.5</a:t>
          </a:r>
          <a:br>
            <a:rPr lang="en-US" sz="1050" b="1"/>
          </a:br>
          <a:r>
            <a:rPr lang="en-US" sz="1050" b="1"/>
            <a:t>p</a:t>
          </a:r>
          <a:r>
            <a:rPr lang="en-US" sz="1050" b="1" baseline="0"/>
            <a:t> = 0.004</a:t>
          </a:r>
          <a:endParaRPr lang="en-US" sz="1050" b="1"/>
        </a:p>
      </cdr:txBody>
    </cdr:sp>
  </cdr:relSizeAnchor>
  <cdr:relSizeAnchor xmlns:cdr="http://schemas.openxmlformats.org/drawingml/2006/chartDrawing">
    <cdr:from>
      <cdr:x>0.16978</cdr:x>
      <cdr:y>0.33491</cdr:y>
    </cdr:from>
    <cdr:to>
      <cdr:x>0.36237</cdr:x>
      <cdr:y>0.42677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9BF610A-5667-2E6C-3C7C-F53ACFF752FF}"/>
            </a:ext>
          </a:extLst>
        </cdr:cNvPr>
        <cdr:cNvSpPr txBox="1"/>
      </cdr:nvSpPr>
      <cdr:spPr>
        <a:xfrm xmlns:a="http://schemas.openxmlformats.org/drawingml/2006/main">
          <a:off x="642101" y="1429869"/>
          <a:ext cx="728383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/>
            <a:t>AAPC -0.9</a:t>
          </a:r>
          <a:br>
            <a:rPr lang="en-US" sz="1050" b="0"/>
          </a:br>
          <a:r>
            <a:rPr lang="en-US" sz="1050" b="0"/>
            <a:t>p</a:t>
          </a:r>
          <a:r>
            <a:rPr lang="en-US" sz="1050" b="0" baseline="0"/>
            <a:t> NS</a:t>
          </a:r>
          <a:endParaRPr lang="en-US" sz="1050" b="0"/>
        </a:p>
      </cdr:txBody>
    </cdr:sp>
  </cdr:relSizeAnchor>
  <cdr:relSizeAnchor xmlns:cdr="http://schemas.openxmlformats.org/drawingml/2006/chartDrawing">
    <cdr:from>
      <cdr:x>0.41156</cdr:x>
      <cdr:y>0.15538</cdr:y>
    </cdr:from>
    <cdr:to>
      <cdr:x>0.60415</cdr:x>
      <cdr:y>0.24724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ABF9E47-182F-1C9C-517F-5F81A342A495}"/>
            </a:ext>
          </a:extLst>
        </cdr:cNvPr>
        <cdr:cNvSpPr txBox="1"/>
      </cdr:nvSpPr>
      <cdr:spPr>
        <a:xfrm xmlns:a="http://schemas.openxmlformats.org/drawingml/2006/main">
          <a:off x="1556502" y="663387"/>
          <a:ext cx="728383" cy="39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050" b="0"/>
            <a:t>AAPC -1.2</a:t>
          </a:r>
          <a:br>
            <a:rPr lang="en-US" sz="1050" b="0"/>
          </a:br>
          <a:r>
            <a:rPr lang="en-US" sz="1050" b="0"/>
            <a:t>p</a:t>
          </a:r>
          <a:r>
            <a:rPr lang="en-US" sz="1050" b="0" baseline="0"/>
            <a:t> &lt; 0.001</a:t>
          </a:r>
          <a:endParaRPr lang="en-US" sz="1050" b="0"/>
        </a:p>
      </cdr:txBody>
    </cdr:sp>
  </cdr:relSizeAnchor>
  <cdr:relSizeAnchor xmlns:cdr="http://schemas.openxmlformats.org/drawingml/2006/chartDrawing">
    <cdr:from>
      <cdr:x>0.50815</cdr:x>
      <cdr:y>0.27297</cdr:y>
    </cdr:from>
    <cdr:to>
      <cdr:x>0.50815</cdr:x>
      <cdr:y>0.88451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697E796-4D58-0772-6B94-4F81D52D1015}"/>
            </a:ext>
          </a:extLst>
        </cdr:cNvPr>
        <cdr:cNvCxnSpPr/>
      </cdr:nvCxnSpPr>
      <cdr:spPr>
        <a:xfrm xmlns:a="http://schemas.openxmlformats.org/drawingml/2006/main">
          <a:off x="1921811" y="1165411"/>
          <a:ext cx="0" cy="261097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7030A0"/>
          </a:solidFill>
          <a:prstDash val="sys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280987</xdr:colOff>
      <xdr:row>39</xdr:row>
      <xdr:rowOff>71437</xdr:rowOff>
    </xdr:from>
    <xdr:to>
      <xdr:col>75</xdr:col>
      <xdr:colOff>166687</xdr:colOff>
      <xdr:row>53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702C3F-ABD2-E080-DAE0-F7D502804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74</xdr:col>
      <xdr:colOff>368300</xdr:colOff>
      <xdr:row>39</xdr:row>
      <xdr:rowOff>47625</xdr:rowOff>
    </xdr:from>
    <xdr:to>
      <xdr:col>86</xdr:col>
      <xdr:colOff>247650</xdr:colOff>
      <xdr:row>53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00C010-8A28-4C19-8274-4029A0879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349250</xdr:colOff>
      <xdr:row>39</xdr:row>
      <xdr:rowOff>47625</xdr:rowOff>
    </xdr:from>
    <xdr:to>
      <xdr:col>64</xdr:col>
      <xdr:colOff>228600</xdr:colOff>
      <xdr:row>53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78F0F0-84E1-4187-9501-031E50E9E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172507</xdr:colOff>
      <xdr:row>69</xdr:row>
      <xdr:rowOff>172508</xdr:rowOff>
    </xdr:from>
    <xdr:to>
      <xdr:col>64</xdr:col>
      <xdr:colOff>52916</xdr:colOff>
      <xdr:row>84</xdr:row>
      <xdr:rowOff>58208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655E8B-CB6D-4C9B-B319-8F4EF0407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63</xdr:col>
      <xdr:colOff>148166</xdr:colOff>
      <xdr:row>69</xdr:row>
      <xdr:rowOff>172508</xdr:rowOff>
    </xdr:from>
    <xdr:to>
      <xdr:col>75</xdr:col>
      <xdr:colOff>33866</xdr:colOff>
      <xdr:row>84</xdr:row>
      <xdr:rowOff>58208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C80F2BA-2ED0-4EE9-87E5-E1BC9DEF8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81491</xdr:colOff>
      <xdr:row>69</xdr:row>
      <xdr:rowOff>172508</xdr:rowOff>
    </xdr:from>
    <xdr:to>
      <xdr:col>85</xdr:col>
      <xdr:colOff>364066</xdr:colOff>
      <xdr:row>84</xdr:row>
      <xdr:rowOff>58208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89A54C-FB9A-4B61-9D21-A53B4F1F3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34193</xdr:colOff>
      <xdr:row>39</xdr:row>
      <xdr:rowOff>179265</xdr:rowOff>
    </xdr:from>
    <xdr:to>
      <xdr:col>31</xdr:col>
      <xdr:colOff>307732</xdr:colOff>
      <xdr:row>53</xdr:row>
      <xdr:rowOff>187079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A88B1ED-7D10-D8F8-FF39-E553ED50F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244231</xdr:colOff>
      <xdr:row>70</xdr:row>
      <xdr:rowOff>195384</xdr:rowOff>
    </xdr:from>
    <xdr:to>
      <xdr:col>28</xdr:col>
      <xdr:colOff>285750</xdr:colOff>
      <xdr:row>85</xdr:row>
      <xdr:rowOff>7814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D8196AF-44A1-4785-B999-5015FB6EE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35</xdr:col>
      <xdr:colOff>273539</xdr:colOff>
      <xdr:row>18</xdr:row>
      <xdr:rowOff>7814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DB9FBC0-2D93-4ACA-8851-3B92892E8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219808</xdr:colOff>
      <xdr:row>4</xdr:row>
      <xdr:rowOff>109904</xdr:rowOff>
    </xdr:from>
    <xdr:to>
      <xdr:col>12</xdr:col>
      <xdr:colOff>268654</xdr:colOff>
      <xdr:row>18</xdr:row>
      <xdr:rowOff>117718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8AB63A0-1984-46E9-A94D-7C4C4FEBA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73270</xdr:colOff>
      <xdr:row>30</xdr:row>
      <xdr:rowOff>70828</xdr:rowOff>
    </xdr:from>
    <xdr:to>
      <xdr:col>17</xdr:col>
      <xdr:colOff>122115</xdr:colOff>
      <xdr:row>44</xdr:row>
      <xdr:rowOff>78642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E53E70C-ABB4-4BCA-8033-A322A5383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134328</xdr:colOff>
      <xdr:row>56</xdr:row>
      <xdr:rowOff>156309</xdr:rowOff>
    </xdr:from>
    <xdr:to>
      <xdr:col>20</xdr:col>
      <xdr:colOff>244231</xdr:colOff>
      <xdr:row>70</xdr:row>
      <xdr:rowOff>164123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84AC700-7C3B-4973-862C-1C8E4376D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114300</xdr:colOff>
      <xdr:row>113</xdr:row>
      <xdr:rowOff>82550</xdr:rowOff>
    </xdr:from>
    <xdr:to>
      <xdr:col>14</xdr:col>
      <xdr:colOff>177102</xdr:colOff>
      <xdr:row>127</xdr:row>
      <xdr:rowOff>90366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21394FA-4873-12B7-5F1E-8F7DE91E0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136</xdr:row>
      <xdr:rowOff>152400</xdr:rowOff>
    </xdr:from>
    <xdr:to>
      <xdr:col>11</xdr:col>
      <xdr:colOff>62802</xdr:colOff>
      <xdr:row>150</xdr:row>
      <xdr:rowOff>160216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28DD5C-F63C-4ED9-96B5-F48290A61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148167</xdr:colOff>
      <xdr:row>136</xdr:row>
      <xdr:rowOff>74083</xdr:rowOff>
    </xdr:from>
    <xdr:to>
      <xdr:col>22</xdr:col>
      <xdr:colOff>243579</xdr:colOff>
      <xdr:row>150</xdr:row>
      <xdr:rowOff>81897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58B8AA8-DC9C-4C06-BBF2-88B1CE98D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173182</xdr:colOff>
      <xdr:row>161</xdr:row>
      <xdr:rowOff>86591</xdr:rowOff>
    </xdr:from>
    <xdr:to>
      <xdr:col>20</xdr:col>
      <xdr:colOff>387623</xdr:colOff>
      <xdr:row>183</xdr:row>
      <xdr:rowOff>165031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04D7791-6367-4DB1-A0AF-74D0F94B2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0</xdr:colOff>
      <xdr:row>161</xdr:row>
      <xdr:rowOff>0</xdr:rowOff>
    </xdr:from>
    <xdr:to>
      <xdr:col>30</xdr:col>
      <xdr:colOff>303046</xdr:colOff>
      <xdr:row>183</xdr:row>
      <xdr:rowOff>78440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AD1BDA8-3F70-4DBB-BCD0-9A87DF970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0</xdr:colOff>
      <xdr:row>148</xdr:row>
      <xdr:rowOff>0</xdr:rowOff>
    </xdr:from>
    <xdr:to>
      <xdr:col>56</xdr:col>
      <xdr:colOff>314077</xdr:colOff>
      <xdr:row>162</xdr:row>
      <xdr:rowOff>72464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DC88201-DADE-47EF-ACE1-D0A06D9D5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0</xdr:colOff>
      <xdr:row>162</xdr:row>
      <xdr:rowOff>0</xdr:rowOff>
    </xdr:from>
    <xdr:to>
      <xdr:col>56</xdr:col>
      <xdr:colOff>308029</xdr:colOff>
      <xdr:row>176</xdr:row>
      <xdr:rowOff>72464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5EF1E98-A2E1-404B-8754-7EFEBADF3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176</xdr:row>
      <xdr:rowOff>18676</xdr:rowOff>
    </xdr:from>
    <xdr:to>
      <xdr:col>56</xdr:col>
      <xdr:colOff>311053</xdr:colOff>
      <xdr:row>190</xdr:row>
      <xdr:rowOff>91140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9F59F878-5CAC-4487-AC22-7C9769F7A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56</xdr:col>
      <xdr:colOff>224118</xdr:colOff>
      <xdr:row>148</xdr:row>
      <xdr:rowOff>0</xdr:rowOff>
    </xdr:from>
    <xdr:to>
      <xdr:col>65</xdr:col>
      <xdr:colOff>168401</xdr:colOff>
      <xdr:row>162</xdr:row>
      <xdr:rowOff>72464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1EC5BFFE-F4FC-4ABD-87A1-8DE75A2FD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224118</xdr:colOff>
      <xdr:row>176</xdr:row>
      <xdr:rowOff>18676</xdr:rowOff>
    </xdr:from>
    <xdr:to>
      <xdr:col>65</xdr:col>
      <xdr:colOff>162353</xdr:colOff>
      <xdr:row>190</xdr:row>
      <xdr:rowOff>91140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3AA6015-EAF9-4038-8A9C-2462F6943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224118</xdr:colOff>
      <xdr:row>162</xdr:row>
      <xdr:rowOff>0</xdr:rowOff>
    </xdr:from>
    <xdr:to>
      <xdr:col>65</xdr:col>
      <xdr:colOff>168401</xdr:colOff>
      <xdr:row>176</xdr:row>
      <xdr:rowOff>72464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8CAC9341-A31D-4B13-BD8E-B994F8315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136072</xdr:colOff>
      <xdr:row>200</xdr:row>
      <xdr:rowOff>111579</xdr:rowOff>
    </xdr:from>
    <xdr:to>
      <xdr:col>19</xdr:col>
      <xdr:colOff>258536</xdr:colOff>
      <xdr:row>214</xdr:row>
      <xdr:rowOff>187779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1543D7C2-C578-DB72-984D-764CCBAF2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18</xdr:col>
      <xdr:colOff>54429</xdr:colOff>
      <xdr:row>228</xdr:row>
      <xdr:rowOff>190499</xdr:rowOff>
    </xdr:from>
    <xdr:to>
      <xdr:col>29</xdr:col>
      <xdr:colOff>108857</xdr:colOff>
      <xdr:row>244</xdr:row>
      <xdr:rowOff>81642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3C9634F4-B31A-45AA-8AD2-88A5F3461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0.38646</cdr:x>
      <cdr:y>0.15105</cdr:y>
    </cdr:from>
    <cdr:to>
      <cdr:x>0.38855</cdr:x>
      <cdr:y>0.89063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FA837B6A-180E-84CA-68FB-9D99AADF80E6}"/>
            </a:ext>
          </a:extLst>
        </cdr:cNvPr>
        <cdr:cNvCxnSpPr/>
      </cdr:nvCxnSpPr>
      <cdr:spPr>
        <a:xfrm xmlns:a="http://schemas.openxmlformats.org/drawingml/2006/main" flipH="1" flipV="1">
          <a:off x="1766880" y="414348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0.40237</cdr:x>
      <cdr:y>0.17535</cdr:y>
    </cdr:from>
    <cdr:to>
      <cdr:x>0.40446</cdr:x>
      <cdr:y>0.91493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0832C90-43F3-B84E-9746-26C19DC8ADC7}"/>
            </a:ext>
          </a:extLst>
        </cdr:cNvPr>
        <cdr:cNvCxnSpPr/>
      </cdr:nvCxnSpPr>
      <cdr:spPr>
        <a:xfrm xmlns:a="http://schemas.openxmlformats.org/drawingml/2006/main" flipH="1" flipV="1">
          <a:off x="1844318" y="481023"/>
          <a:ext cx="9580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0.39082</cdr:x>
      <cdr:y>0.17921</cdr:y>
    </cdr:from>
    <cdr:to>
      <cdr:x>0.39291</cdr:x>
      <cdr:y>0.91879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4407F37F-21CA-C3FB-C464-7E2E37AC260F}"/>
            </a:ext>
          </a:extLst>
        </cdr:cNvPr>
        <cdr:cNvCxnSpPr/>
      </cdr:nvCxnSpPr>
      <cdr:spPr>
        <a:xfrm xmlns:a="http://schemas.openxmlformats.org/drawingml/2006/main" flipH="1" flipV="1">
          <a:off x="1791401" y="491606"/>
          <a:ext cx="9579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0.65312</cdr:x>
      <cdr:y>0.18924</cdr:y>
    </cdr:from>
    <cdr:to>
      <cdr:x>0.65521</cdr:x>
      <cdr:y>0.92882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797F40D-7E50-5A3C-A98D-561929FD7B4B}"/>
            </a:ext>
          </a:extLst>
        </cdr:cNvPr>
        <cdr:cNvCxnSpPr/>
      </cdr:nvCxnSpPr>
      <cdr:spPr>
        <a:xfrm xmlns:a="http://schemas.openxmlformats.org/drawingml/2006/main" flipH="1" flipV="1">
          <a:off x="2986080" y="5191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0.44062</cdr:x>
      <cdr:y>0.17535</cdr:y>
    </cdr:from>
    <cdr:to>
      <cdr:x>0.44271</cdr:x>
      <cdr:y>0.91493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122FDCF-15D5-453A-FF32-CF04F82027C8}"/>
            </a:ext>
          </a:extLst>
        </cdr:cNvPr>
        <cdr:cNvCxnSpPr/>
      </cdr:nvCxnSpPr>
      <cdr:spPr>
        <a:xfrm xmlns:a="http://schemas.openxmlformats.org/drawingml/2006/main" flipH="1" flipV="1">
          <a:off x="2014515" y="481023"/>
          <a:ext cx="9555" cy="20288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8</v>
    <v>1</v>
  </rv>
  <rv s="1">
    <v>1</v>
    <v>8</v>
    <v>0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propagated" t="b"/>
  </s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99A4-82AD-433F-AD86-2B12DA4E1E7F}">
  <dimension ref="A1:FA1054"/>
  <sheetViews>
    <sheetView tabSelected="1" topLeftCell="A191" zoomScale="85" zoomScaleNormal="85" workbookViewId="0">
      <selection activeCell="V229" sqref="V229"/>
    </sheetView>
  </sheetViews>
  <sheetFormatPr defaultRowHeight="15" x14ac:dyDescent="0.25"/>
  <cols>
    <col min="1" max="1" width="4.7109375" customWidth="1"/>
    <col min="3" max="9" width="6.28515625" customWidth="1"/>
    <col min="10" max="10" width="3.5703125" customWidth="1"/>
    <col min="11" max="17" width="5.28515625" customWidth="1"/>
    <col min="18" max="18" width="3.5703125" customWidth="1"/>
    <col min="19" max="25" width="6.28515625" customWidth="1"/>
    <col min="28" max="32" width="5.28515625" customWidth="1"/>
    <col min="33" max="34" width="4.5703125" customWidth="1"/>
    <col min="35" max="41" width="4" customWidth="1"/>
    <col min="42" max="47" width="4.5703125" customWidth="1"/>
    <col min="48" max="54" width="4.85546875" customWidth="1"/>
    <col min="55" max="55" width="6.140625" customWidth="1"/>
    <col min="56" max="67" width="4.85546875" customWidth="1"/>
    <col min="68" max="69" width="4" customWidth="1"/>
    <col min="70" max="70" width="4.7109375" customWidth="1"/>
    <col min="71" max="139" width="4.85546875" customWidth="1"/>
  </cols>
  <sheetData>
    <row r="1" spans="1:127" x14ac:dyDescent="0.25">
      <c r="A1" t="s">
        <v>3</v>
      </c>
      <c r="F1" t="s">
        <v>0</v>
      </c>
      <c r="N1" t="s">
        <v>1</v>
      </c>
      <c r="V1" t="s">
        <v>2</v>
      </c>
      <c r="AF1" s="75" t="s">
        <v>149</v>
      </c>
      <c r="AJ1" s="75" t="s">
        <v>18</v>
      </c>
      <c r="AN1" s="75" t="s">
        <v>150</v>
      </c>
      <c r="AR1" s="79" t="s">
        <v>151</v>
      </c>
      <c r="AV1" s="79" t="s">
        <v>152</v>
      </c>
    </row>
    <row r="2" spans="1:127" x14ac:dyDescent="0.25">
      <c r="A2" t="s">
        <v>10</v>
      </c>
      <c r="AD2" s="20"/>
      <c r="AE2" s="3" t="s">
        <v>12</v>
      </c>
      <c r="AF2" s="77" t="s">
        <v>13</v>
      </c>
      <c r="AG2" s="68" t="s">
        <v>14</v>
      </c>
      <c r="AI2" s="3" t="s">
        <v>12</v>
      </c>
      <c r="AJ2" s="77" t="s">
        <v>13</v>
      </c>
      <c r="AK2" s="68" t="s">
        <v>14</v>
      </c>
      <c r="AM2" s="3" t="s">
        <v>12</v>
      </c>
      <c r="AN2" s="77" t="s">
        <v>13</v>
      </c>
      <c r="AO2" s="68" t="s">
        <v>14</v>
      </c>
      <c r="AQ2" s="3" t="s">
        <v>12</v>
      </c>
      <c r="AR2" s="77" t="s">
        <v>13</v>
      </c>
      <c r="AS2" s="68" t="s">
        <v>14</v>
      </c>
      <c r="AU2" s="3" t="s">
        <v>12</v>
      </c>
      <c r="AV2" s="77" t="s">
        <v>13</v>
      </c>
      <c r="AW2" s="68" t="s">
        <v>14</v>
      </c>
    </row>
    <row r="3" spans="1:127" x14ac:dyDescent="0.25">
      <c r="B3" t="s">
        <v>4</v>
      </c>
      <c r="C3">
        <v>18</v>
      </c>
      <c r="D3">
        <v>19</v>
      </c>
      <c r="E3">
        <v>20</v>
      </c>
      <c r="F3">
        <v>21</v>
      </c>
      <c r="G3">
        <v>22</v>
      </c>
      <c r="H3">
        <v>23</v>
      </c>
      <c r="I3">
        <v>24</v>
      </c>
      <c r="K3">
        <v>18</v>
      </c>
      <c r="L3">
        <v>19</v>
      </c>
      <c r="M3">
        <v>20</v>
      </c>
      <c r="N3">
        <v>21</v>
      </c>
      <c r="O3">
        <v>22</v>
      </c>
      <c r="P3">
        <v>23</v>
      </c>
      <c r="Q3">
        <v>24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AB3" s="69"/>
      <c r="AC3" s="72" t="s">
        <v>6</v>
      </c>
      <c r="AD3" s="20"/>
      <c r="AE3" s="73">
        <f>AB35</f>
        <v>2.4299999999999997</v>
      </c>
      <c r="AF3" s="73">
        <f>AP35</f>
        <v>4.1808163265306115</v>
      </c>
      <c r="AG3" s="73">
        <f>BD35</f>
        <v>7.1532653061224503</v>
      </c>
      <c r="AH3" s="25"/>
      <c r="AI3" s="73">
        <f>AB63</f>
        <v>2.9171428571428564</v>
      </c>
      <c r="AJ3" s="73">
        <f>AP63</f>
        <v>4.7860416666666667</v>
      </c>
      <c r="AK3" s="73">
        <f>BD63</f>
        <v>7.9781632653061223</v>
      </c>
      <c r="AM3" s="73">
        <f>AI63</f>
        <v>1.9738775510204081</v>
      </c>
      <c r="AN3" s="73">
        <f>AW63</f>
        <v>3.5697959183673467</v>
      </c>
      <c r="AO3" s="73">
        <f>BK63</f>
        <v>6.3281632653061237</v>
      </c>
      <c r="AQ3" s="73">
        <f>AI3-AE3</f>
        <v>0.48714285714285666</v>
      </c>
      <c r="AR3" s="73">
        <f t="shared" ref="AR3:AS3" si="0">AJ3-AF3</f>
        <v>0.60522534013605522</v>
      </c>
      <c r="AS3" s="73">
        <f t="shared" si="0"/>
        <v>0.82489795918367204</v>
      </c>
      <c r="AU3" s="73">
        <f>AE3-AQ3</f>
        <v>1.9428571428571431</v>
      </c>
      <c r="AV3" s="73">
        <f t="shared" ref="AV3:AW3" si="1">AF3-AR3</f>
        <v>3.5755909863945563</v>
      </c>
      <c r="AW3" s="73">
        <f t="shared" si="1"/>
        <v>6.3283673469387782</v>
      </c>
    </row>
    <row r="4" spans="1:127" x14ac:dyDescent="0.25">
      <c r="B4">
        <v>1999</v>
      </c>
      <c r="C4">
        <v>3.78</v>
      </c>
      <c r="D4">
        <v>4.12</v>
      </c>
      <c r="E4">
        <v>5.53</v>
      </c>
      <c r="F4">
        <v>4.92</v>
      </c>
      <c r="G4">
        <v>5.0599999999999996</v>
      </c>
      <c r="H4">
        <v>5.5</v>
      </c>
      <c r="I4">
        <v>5.32</v>
      </c>
      <c r="K4">
        <v>151</v>
      </c>
      <c r="L4">
        <v>169</v>
      </c>
      <c r="M4">
        <v>217</v>
      </c>
      <c r="N4">
        <v>185</v>
      </c>
      <c r="O4">
        <v>187</v>
      </c>
      <c r="P4">
        <v>196</v>
      </c>
      <c r="Q4">
        <v>194</v>
      </c>
      <c r="S4" s="1">
        <v>3989843</v>
      </c>
      <c r="T4" s="1">
        <v>4104078</v>
      </c>
      <c r="U4" s="1">
        <v>3925495</v>
      </c>
      <c r="V4" s="1">
        <v>3763401</v>
      </c>
      <c r="W4" s="1">
        <v>3694190</v>
      </c>
      <c r="X4" s="1">
        <v>3562469</v>
      </c>
      <c r="Y4" s="1">
        <v>3645874</v>
      </c>
      <c r="AB4" s="23"/>
      <c r="AC4" s="70" t="s">
        <v>7</v>
      </c>
      <c r="AD4" s="20"/>
      <c r="AE4" s="74">
        <f>AB36</f>
        <v>2.2469387755102042</v>
      </c>
      <c r="AF4" s="74">
        <f>AP36</f>
        <v>3.3793877551020408</v>
      </c>
      <c r="AG4" s="74">
        <f>BD36</f>
        <v>6.1983673469387739</v>
      </c>
      <c r="AH4" s="25"/>
      <c r="AI4" s="74">
        <f>AB64</f>
        <v>2.655581395348837</v>
      </c>
      <c r="AJ4" s="74">
        <f>AP64</f>
        <v>3.9240816326530625</v>
      </c>
      <c r="AK4" s="74">
        <f>BD64</f>
        <v>6.9175510204081618</v>
      </c>
      <c r="AM4" s="74">
        <f>AI64</f>
        <v>1.8087755102040821</v>
      </c>
      <c r="AN4" s="74">
        <f>AW64</f>
        <v>2.8358333333333334</v>
      </c>
      <c r="AO4" s="74">
        <f>BK64</f>
        <v>5.4789795918367341</v>
      </c>
      <c r="AQ4" s="74">
        <f>AI4-AE4</f>
        <v>0.40864261983863281</v>
      </c>
      <c r="AR4" s="74">
        <f t="shared" ref="AR4" si="2">AJ4-AF4</f>
        <v>0.54469387755102172</v>
      </c>
      <c r="AS4" s="74">
        <f t="shared" ref="AS4" si="3">AK4-AG4</f>
        <v>0.71918367346938794</v>
      </c>
      <c r="AU4" s="74">
        <f>AE4-AQ4</f>
        <v>1.8382961556715713</v>
      </c>
      <c r="AV4" s="74">
        <f t="shared" ref="AV4" si="4">AF4-AR4</f>
        <v>2.8346938775510191</v>
      </c>
      <c r="AW4" s="74">
        <f t="shared" ref="AW4" si="5">AG4-AS4</f>
        <v>5.479183673469386</v>
      </c>
    </row>
    <row r="5" spans="1:127" x14ac:dyDescent="0.25">
      <c r="B5">
        <v>2000</v>
      </c>
      <c r="C5">
        <v>3.7</v>
      </c>
      <c r="D5">
        <v>4.1399999999999997</v>
      </c>
      <c r="E5">
        <v>4.45</v>
      </c>
      <c r="F5">
        <v>5.28</v>
      </c>
      <c r="G5">
        <v>5</v>
      </c>
      <c r="H5">
        <v>4.79</v>
      </c>
      <c r="I5">
        <v>6.07</v>
      </c>
      <c r="K5">
        <v>150</v>
      </c>
      <c r="L5">
        <v>171</v>
      </c>
      <c r="M5">
        <v>180</v>
      </c>
      <c r="N5">
        <v>203</v>
      </c>
      <c r="O5">
        <v>188</v>
      </c>
      <c r="P5">
        <v>176</v>
      </c>
      <c r="Q5">
        <v>221</v>
      </c>
      <c r="S5" s="1">
        <v>4051598</v>
      </c>
      <c r="T5" s="1">
        <v>4127855</v>
      </c>
      <c r="U5" s="1">
        <v>4049448</v>
      </c>
      <c r="V5" s="1">
        <v>3841082</v>
      </c>
      <c r="W5" s="1">
        <v>3758648</v>
      </c>
      <c r="X5" s="1">
        <v>3673582</v>
      </c>
      <c r="Y5" s="1">
        <v>3641241</v>
      </c>
      <c r="AC5" s="20" t="s">
        <v>8</v>
      </c>
      <c r="AE5" s="78">
        <f>AB37</f>
        <v>7.5333837238599002E-2</v>
      </c>
      <c r="AF5" s="78">
        <f>AP37</f>
        <v>0.19169188714243859</v>
      </c>
      <c r="AG5" s="78">
        <f>BD37</f>
        <v>0.13349119853927172</v>
      </c>
      <c r="AI5" s="4">
        <f>AVERAGE(AI3:AI4)*-AI6</f>
        <v>-0.24983519372176743</v>
      </c>
    </row>
    <row r="6" spans="1:127" x14ac:dyDescent="0.25">
      <c r="B6">
        <v>2001</v>
      </c>
      <c r="C6">
        <v>4.0199999999999996</v>
      </c>
      <c r="D6">
        <v>4.38</v>
      </c>
      <c r="E6">
        <v>4.91</v>
      </c>
      <c r="F6">
        <v>4.5199999999999996</v>
      </c>
      <c r="G6">
        <v>4.95</v>
      </c>
      <c r="H6">
        <v>4.92</v>
      </c>
      <c r="I6">
        <v>5.33</v>
      </c>
      <c r="K6">
        <v>165</v>
      </c>
      <c r="L6">
        <v>181</v>
      </c>
      <c r="M6">
        <v>204</v>
      </c>
      <c r="N6">
        <v>187</v>
      </c>
      <c r="O6">
        <v>194</v>
      </c>
      <c r="P6">
        <v>187</v>
      </c>
      <c r="Q6">
        <v>200</v>
      </c>
      <c r="S6" s="1">
        <v>4102851</v>
      </c>
      <c r="T6" s="1">
        <v>4132515</v>
      </c>
      <c r="U6" s="1">
        <v>4156725</v>
      </c>
      <c r="V6" s="1">
        <v>4133311</v>
      </c>
      <c r="W6" s="1">
        <v>3919316</v>
      </c>
      <c r="X6" s="1">
        <v>3798554</v>
      </c>
      <c r="Y6" s="1">
        <v>3749380</v>
      </c>
      <c r="AI6" s="78">
        <f>AB65</f>
        <v>8.9663576520966515E-2</v>
      </c>
      <c r="AJ6" s="78">
        <f>AP65</f>
        <v>0.1800987316965699</v>
      </c>
      <c r="AK6" s="78">
        <f>BD65</f>
        <v>0.13293940091576514</v>
      </c>
      <c r="AM6" s="78">
        <f>AI65</f>
        <v>8.3643507030603512E-2</v>
      </c>
      <c r="AN6" s="78">
        <f>AW65</f>
        <v>0.2056035139873465</v>
      </c>
      <c r="AO6" s="78">
        <f>BK65</f>
        <v>0.13419117647058851</v>
      </c>
      <c r="DK6" t="s">
        <v>329</v>
      </c>
      <c r="DL6">
        <v>-2.6452</v>
      </c>
      <c r="DM6">
        <v>-1.2339</v>
      </c>
      <c r="DN6" t="s">
        <v>156</v>
      </c>
      <c r="DO6" t="s">
        <v>153</v>
      </c>
    </row>
    <row r="7" spans="1:127" x14ac:dyDescent="0.25">
      <c r="B7">
        <v>2002</v>
      </c>
      <c r="C7">
        <v>4.1100000000000003</v>
      </c>
      <c r="D7">
        <v>4.1900000000000004</v>
      </c>
      <c r="E7">
        <v>4.42</v>
      </c>
      <c r="F7">
        <v>4.88</v>
      </c>
      <c r="G7">
        <v>4.8</v>
      </c>
      <c r="H7">
        <v>5.26</v>
      </c>
      <c r="I7">
        <v>5.58</v>
      </c>
      <c r="K7">
        <v>168</v>
      </c>
      <c r="L7">
        <v>174</v>
      </c>
      <c r="M7">
        <v>184</v>
      </c>
      <c r="N7">
        <v>204</v>
      </c>
      <c r="O7">
        <v>199</v>
      </c>
      <c r="P7">
        <v>207</v>
      </c>
      <c r="Q7">
        <v>213</v>
      </c>
      <c r="S7" s="1">
        <v>4084316</v>
      </c>
      <c r="T7" s="1">
        <v>4152627</v>
      </c>
      <c r="U7" s="1">
        <v>4158896</v>
      </c>
      <c r="V7" s="1">
        <v>4182678</v>
      </c>
      <c r="W7" s="1">
        <v>4145736</v>
      </c>
      <c r="X7" s="1">
        <v>3936927</v>
      </c>
      <c r="Y7" s="1">
        <v>3819528</v>
      </c>
    </row>
    <row r="8" spans="1:127" x14ac:dyDescent="0.25">
      <c r="B8">
        <v>2003</v>
      </c>
      <c r="C8">
        <v>3.52</v>
      </c>
      <c r="D8">
        <v>3.73</v>
      </c>
      <c r="E8">
        <v>3.99</v>
      </c>
      <c r="F8">
        <v>4.13</v>
      </c>
      <c r="G8">
        <v>4.7699999999999996</v>
      </c>
      <c r="H8">
        <v>4.7</v>
      </c>
      <c r="I8">
        <v>5.81</v>
      </c>
      <c r="K8">
        <v>148</v>
      </c>
      <c r="L8">
        <v>154</v>
      </c>
      <c r="M8">
        <v>166</v>
      </c>
      <c r="N8">
        <v>172</v>
      </c>
      <c r="O8">
        <v>199</v>
      </c>
      <c r="P8">
        <v>195</v>
      </c>
      <c r="Q8">
        <v>229</v>
      </c>
      <c r="S8" s="1">
        <v>4201835</v>
      </c>
      <c r="T8" s="1">
        <v>4123223</v>
      </c>
      <c r="U8" s="1">
        <v>4156877</v>
      </c>
      <c r="V8" s="1">
        <v>4167554</v>
      </c>
      <c r="W8" s="1">
        <v>4175294</v>
      </c>
      <c r="X8" s="1">
        <v>4147777</v>
      </c>
      <c r="Y8" s="1">
        <v>3944186</v>
      </c>
    </row>
    <row r="9" spans="1:127" x14ac:dyDescent="0.25">
      <c r="B9">
        <v>2004</v>
      </c>
      <c r="C9">
        <v>3.7</v>
      </c>
      <c r="D9">
        <v>3.96</v>
      </c>
      <c r="E9">
        <v>3.75</v>
      </c>
      <c r="F9">
        <v>4.07</v>
      </c>
      <c r="G9">
        <v>5.13</v>
      </c>
      <c r="H9">
        <v>5.39</v>
      </c>
      <c r="I9">
        <v>5.1100000000000003</v>
      </c>
      <c r="K9">
        <v>156</v>
      </c>
      <c r="L9">
        <v>168</v>
      </c>
      <c r="M9">
        <v>155</v>
      </c>
      <c r="N9">
        <v>170</v>
      </c>
      <c r="O9">
        <v>214</v>
      </c>
      <c r="P9">
        <v>226</v>
      </c>
      <c r="Q9">
        <v>213</v>
      </c>
      <c r="S9" s="1">
        <v>4214061</v>
      </c>
      <c r="T9" s="1">
        <v>4242558</v>
      </c>
      <c r="U9" s="1">
        <v>4131771</v>
      </c>
      <c r="V9" s="1">
        <v>4180191</v>
      </c>
      <c r="W9" s="1">
        <v>4173077</v>
      </c>
      <c r="X9" s="1">
        <v>4192674</v>
      </c>
      <c r="Y9" s="1">
        <v>4167847</v>
      </c>
      <c r="CM9" s="8" t="s">
        <v>224</v>
      </c>
    </row>
    <row r="10" spans="1:127" ht="15.75" thickBot="1" x14ac:dyDescent="0.3">
      <c r="B10">
        <v>2005</v>
      </c>
      <c r="C10">
        <v>3.79</v>
      </c>
      <c r="D10">
        <v>4.18</v>
      </c>
      <c r="E10">
        <v>3.8</v>
      </c>
      <c r="F10">
        <v>4.9400000000000004</v>
      </c>
      <c r="G10">
        <v>5</v>
      </c>
      <c r="H10">
        <v>4.7300000000000004</v>
      </c>
      <c r="I10">
        <v>5.0599999999999996</v>
      </c>
      <c r="K10">
        <v>160</v>
      </c>
      <c r="L10">
        <v>178</v>
      </c>
      <c r="M10">
        <v>161</v>
      </c>
      <c r="N10">
        <v>205</v>
      </c>
      <c r="O10">
        <v>209</v>
      </c>
      <c r="P10">
        <v>198</v>
      </c>
      <c r="Q10">
        <v>213</v>
      </c>
      <c r="S10" s="1">
        <v>4225126</v>
      </c>
      <c r="T10" s="1">
        <v>4256465</v>
      </c>
      <c r="U10" s="1">
        <v>4241197</v>
      </c>
      <c r="V10" s="1">
        <v>4150658</v>
      </c>
      <c r="W10" s="1">
        <v>4176096</v>
      </c>
      <c r="X10" s="1">
        <v>4183656</v>
      </c>
      <c r="Y10" s="1">
        <v>4208348</v>
      </c>
      <c r="AB10" t="s">
        <v>0</v>
      </c>
      <c r="BT10" s="84" t="s">
        <v>12</v>
      </c>
      <c r="BU10" s="1" t="s">
        <v>13</v>
      </c>
      <c r="BV10" s="1" t="s">
        <v>14</v>
      </c>
      <c r="BW10" s="84" t="s">
        <v>12</v>
      </c>
      <c r="BX10" s="1" t="s">
        <v>13</v>
      </c>
      <c r="BY10" s="1" t="s">
        <v>14</v>
      </c>
      <c r="BZ10" s="84" t="s">
        <v>12</v>
      </c>
      <c r="CA10" s="1" t="s">
        <v>13</v>
      </c>
      <c r="CB10" s="1" t="s">
        <v>14</v>
      </c>
      <c r="CC10" s="84" t="s">
        <v>12</v>
      </c>
      <c r="CD10" s="1" t="s">
        <v>13</v>
      </c>
      <c r="CE10" s="1" t="s">
        <v>14</v>
      </c>
      <c r="CF10" s="84" t="s">
        <v>12</v>
      </c>
      <c r="CG10" s="1" t="s">
        <v>13</v>
      </c>
      <c r="CH10" s="1" t="s">
        <v>14</v>
      </c>
      <c r="CI10" s="84" t="s">
        <v>12</v>
      </c>
      <c r="CJ10" s="1" t="s">
        <v>13</v>
      </c>
      <c r="CK10" s="1" t="s">
        <v>14</v>
      </c>
      <c r="CM10" s="94" t="s">
        <v>222</v>
      </c>
      <c r="CN10" s="95" t="s">
        <v>13</v>
      </c>
      <c r="CO10" s="96" t="s">
        <v>223</v>
      </c>
      <c r="CP10" s="94" t="s">
        <v>222</v>
      </c>
      <c r="CQ10" s="95" t="s">
        <v>13</v>
      </c>
      <c r="CR10" s="96" t="s">
        <v>223</v>
      </c>
      <c r="CS10" s="94" t="s">
        <v>222</v>
      </c>
      <c r="CT10" s="95" t="s">
        <v>13</v>
      </c>
      <c r="CU10" s="96" t="s">
        <v>223</v>
      </c>
      <c r="CV10" s="94" t="s">
        <v>222</v>
      </c>
      <c r="CW10" s="95" t="s">
        <v>13</v>
      </c>
      <c r="CX10" s="96" t="s">
        <v>223</v>
      </c>
      <c r="CY10" s="94" t="s">
        <v>222</v>
      </c>
      <c r="CZ10" s="95" t="s">
        <v>13</v>
      </c>
      <c r="DA10" s="96" t="s">
        <v>223</v>
      </c>
      <c r="DB10" s="94" t="s">
        <v>222</v>
      </c>
      <c r="DC10" s="95" t="s">
        <v>13</v>
      </c>
      <c r="DD10" s="96" t="s">
        <v>223</v>
      </c>
      <c r="DF10" s="94" t="s">
        <v>266</v>
      </c>
      <c r="DG10" s="95" t="s">
        <v>308</v>
      </c>
      <c r="DH10" s="95"/>
      <c r="DI10" s="94" t="s">
        <v>266</v>
      </c>
      <c r="DJ10" s="95" t="s">
        <v>308</v>
      </c>
      <c r="DK10" s="96" t="s">
        <v>267</v>
      </c>
      <c r="DL10" s="94" t="s">
        <v>266</v>
      </c>
      <c r="DM10" s="95" t="s">
        <v>308</v>
      </c>
      <c r="DN10" s="96" t="s">
        <v>267</v>
      </c>
      <c r="DO10" s="94" t="s">
        <v>266</v>
      </c>
      <c r="DP10" s="95" t="s">
        <v>308</v>
      </c>
      <c r="DQ10" s="96" t="s">
        <v>267</v>
      </c>
      <c r="DR10" s="94" t="s">
        <v>266</v>
      </c>
      <c r="DS10" s="95" t="s">
        <v>308</v>
      </c>
      <c r="DT10" s="96" t="s">
        <v>267</v>
      </c>
      <c r="DU10" s="94" t="s">
        <v>266</v>
      </c>
      <c r="DV10" s="95" t="s">
        <v>308</v>
      </c>
      <c r="DW10" s="96" t="s">
        <v>267</v>
      </c>
    </row>
    <row r="11" spans="1:127" x14ac:dyDescent="0.25">
      <c r="B11">
        <v>2006</v>
      </c>
      <c r="C11">
        <v>3.39</v>
      </c>
      <c r="D11">
        <v>3.82</v>
      </c>
      <c r="E11">
        <v>3.7</v>
      </c>
      <c r="F11">
        <v>4.5599999999999996</v>
      </c>
      <c r="G11">
        <v>4.25</v>
      </c>
      <c r="H11">
        <v>5.42</v>
      </c>
      <c r="I11">
        <v>5.12</v>
      </c>
      <c r="K11">
        <v>146</v>
      </c>
      <c r="L11">
        <v>163</v>
      </c>
      <c r="M11">
        <v>157</v>
      </c>
      <c r="N11">
        <v>194</v>
      </c>
      <c r="O11">
        <v>176</v>
      </c>
      <c r="P11">
        <v>227</v>
      </c>
      <c r="Q11">
        <v>215</v>
      </c>
      <c r="S11" s="1">
        <v>4301050</v>
      </c>
      <c r="T11" s="1">
        <v>4265654</v>
      </c>
      <c r="U11" s="1">
        <v>4248095</v>
      </c>
      <c r="V11" s="1">
        <v>4258790</v>
      </c>
      <c r="W11" s="1">
        <v>4141532</v>
      </c>
      <c r="X11" s="1">
        <v>4186427</v>
      </c>
      <c r="Y11" s="1">
        <v>4201291</v>
      </c>
      <c r="AB11">
        <v>11</v>
      </c>
      <c r="AC11">
        <v>12</v>
      </c>
      <c r="AD11">
        <v>13</v>
      </c>
      <c r="AE11">
        <v>14</v>
      </c>
      <c r="AF11">
        <v>15</v>
      </c>
      <c r="AG11">
        <v>16</v>
      </c>
      <c r="AH11">
        <v>17</v>
      </c>
      <c r="AI11" s="6">
        <v>11</v>
      </c>
      <c r="AJ11">
        <v>12</v>
      </c>
      <c r="AK11">
        <v>13</v>
      </c>
      <c r="AL11">
        <v>14</v>
      </c>
      <c r="AM11">
        <v>15</v>
      </c>
      <c r="AN11">
        <v>16</v>
      </c>
      <c r="AO11">
        <v>17</v>
      </c>
      <c r="AP11" s="9">
        <v>18</v>
      </c>
      <c r="AQ11" s="10">
        <v>19</v>
      </c>
      <c r="AR11" s="10">
        <v>20</v>
      </c>
      <c r="AS11" s="10">
        <v>21</v>
      </c>
      <c r="AT11" s="10">
        <v>22</v>
      </c>
      <c r="AU11" s="10">
        <v>23</v>
      </c>
      <c r="AV11" s="10">
        <v>24</v>
      </c>
      <c r="AW11" s="11">
        <v>18</v>
      </c>
      <c r="AX11" s="10">
        <v>19</v>
      </c>
      <c r="AY11" s="10">
        <v>20</v>
      </c>
      <c r="AZ11" s="10">
        <v>21</v>
      </c>
      <c r="BA11" s="10">
        <v>22</v>
      </c>
      <c r="BB11" s="10">
        <v>23</v>
      </c>
      <c r="BC11" s="12">
        <v>24</v>
      </c>
      <c r="BD11">
        <v>25</v>
      </c>
      <c r="BE11">
        <v>26</v>
      </c>
      <c r="BF11">
        <v>27</v>
      </c>
      <c r="BG11">
        <v>28</v>
      </c>
      <c r="BH11">
        <v>29</v>
      </c>
      <c r="BI11">
        <v>30</v>
      </c>
      <c r="BJ11">
        <v>31</v>
      </c>
      <c r="BK11" s="6">
        <v>25</v>
      </c>
      <c r="BL11">
        <v>26</v>
      </c>
      <c r="BM11">
        <v>27</v>
      </c>
      <c r="BN11">
        <v>28</v>
      </c>
      <c r="BO11">
        <v>29</v>
      </c>
      <c r="BP11">
        <v>30</v>
      </c>
      <c r="BQ11">
        <v>31</v>
      </c>
      <c r="BT11" t="s">
        <v>5</v>
      </c>
      <c r="BU11" t="s">
        <v>5</v>
      </c>
      <c r="BV11" t="s">
        <v>5</v>
      </c>
      <c r="BW11" t="s">
        <v>16</v>
      </c>
      <c r="BX11" t="s">
        <v>16</v>
      </c>
      <c r="BY11" t="s">
        <v>16</v>
      </c>
      <c r="BZ11" t="s">
        <v>18</v>
      </c>
      <c r="CA11" t="s">
        <v>18</v>
      </c>
      <c r="CB11" t="s">
        <v>18</v>
      </c>
      <c r="CC11" t="s">
        <v>150</v>
      </c>
      <c r="CD11" t="s">
        <v>150</v>
      </c>
      <c r="CE11" t="s">
        <v>150</v>
      </c>
      <c r="CF11" t="s">
        <v>1</v>
      </c>
      <c r="CG11" t="s">
        <v>1</v>
      </c>
      <c r="CH11" t="s">
        <v>1</v>
      </c>
      <c r="CI11" t="s">
        <v>2</v>
      </c>
      <c r="CJ11" t="s">
        <v>2</v>
      </c>
      <c r="CK11" t="s">
        <v>2</v>
      </c>
      <c r="CL11" s="3"/>
      <c r="CM11" s="97" t="s">
        <v>5</v>
      </c>
      <c r="CN11" s="98" t="s">
        <v>5</v>
      </c>
      <c r="CO11" s="96" t="s">
        <v>5</v>
      </c>
      <c r="CP11" s="97" t="s">
        <v>16</v>
      </c>
      <c r="CQ11" s="98" t="s">
        <v>16</v>
      </c>
      <c r="CR11" s="96" t="s">
        <v>16</v>
      </c>
      <c r="CS11" s="97" t="s">
        <v>18</v>
      </c>
      <c r="CT11" s="98" t="s">
        <v>18</v>
      </c>
      <c r="CU11" s="96" t="s">
        <v>18</v>
      </c>
      <c r="CV11" s="97" t="s">
        <v>150</v>
      </c>
      <c r="CW11" s="98" t="s">
        <v>150</v>
      </c>
      <c r="CX11" s="96" t="s">
        <v>150</v>
      </c>
      <c r="CY11" s="97" t="s">
        <v>1</v>
      </c>
      <c r="CZ11" s="98" t="s">
        <v>1</v>
      </c>
      <c r="DA11" s="96" t="s">
        <v>1</v>
      </c>
      <c r="DB11" s="97" t="s">
        <v>2</v>
      </c>
      <c r="DC11" s="98" t="s">
        <v>2</v>
      </c>
      <c r="DD11" s="96" t="s">
        <v>2</v>
      </c>
      <c r="DF11" s="97" t="s">
        <v>5</v>
      </c>
      <c r="DG11" s="98" t="s">
        <v>5</v>
      </c>
      <c r="DH11" s="98"/>
      <c r="DI11" s="97" t="s">
        <v>16</v>
      </c>
      <c r="DJ11" s="98" t="s">
        <v>16</v>
      </c>
      <c r="DK11" s="96" t="s">
        <v>16</v>
      </c>
      <c r="DL11" s="97" t="s">
        <v>18</v>
      </c>
      <c r="DM11" s="98" t="s">
        <v>18</v>
      </c>
      <c r="DN11" s="96" t="s">
        <v>18</v>
      </c>
      <c r="DO11" s="97" t="s">
        <v>17</v>
      </c>
      <c r="DP11" s="98" t="s">
        <v>17</v>
      </c>
      <c r="DQ11" s="96" t="s">
        <v>17</v>
      </c>
      <c r="DR11" s="97" t="s">
        <v>1</v>
      </c>
      <c r="DS11" s="98" t="s">
        <v>1</v>
      </c>
      <c r="DT11" s="96" t="s">
        <v>1</v>
      </c>
      <c r="DU11" s="97" t="s">
        <v>2</v>
      </c>
      <c r="DV11" s="98" t="s">
        <v>2</v>
      </c>
      <c r="DW11" s="96" t="s">
        <v>2</v>
      </c>
    </row>
    <row r="12" spans="1:127" x14ac:dyDescent="0.25">
      <c r="B12">
        <v>2007</v>
      </c>
      <c r="C12">
        <v>3.39</v>
      </c>
      <c r="D12">
        <v>3.74</v>
      </c>
      <c r="E12">
        <v>4.13</v>
      </c>
      <c r="F12">
        <v>4.2</v>
      </c>
      <c r="G12">
        <v>4.3899999999999997</v>
      </c>
      <c r="H12">
        <v>5.36</v>
      </c>
      <c r="I12">
        <v>5.19</v>
      </c>
      <c r="K12">
        <v>149</v>
      </c>
      <c r="L12">
        <v>162</v>
      </c>
      <c r="M12">
        <v>175</v>
      </c>
      <c r="N12">
        <v>179</v>
      </c>
      <c r="O12">
        <v>186</v>
      </c>
      <c r="P12">
        <v>222</v>
      </c>
      <c r="Q12">
        <v>218</v>
      </c>
      <c r="S12" s="1">
        <v>4394638</v>
      </c>
      <c r="T12" s="1">
        <v>4335388</v>
      </c>
      <c r="U12" s="1">
        <v>4242404</v>
      </c>
      <c r="V12" s="1">
        <v>4257371</v>
      </c>
      <c r="W12" s="1">
        <v>4236043</v>
      </c>
      <c r="X12" s="1">
        <v>4143940</v>
      </c>
      <c r="Y12" s="1">
        <v>4198241</v>
      </c>
      <c r="AB12" t="s">
        <v>5</v>
      </c>
      <c r="AC12" t="s">
        <v>5</v>
      </c>
      <c r="AD12" t="s">
        <v>5</v>
      </c>
      <c r="AE12" t="s">
        <v>5</v>
      </c>
      <c r="AF12" t="s">
        <v>5</v>
      </c>
      <c r="AG12" t="s">
        <v>5</v>
      </c>
      <c r="AH12" t="s">
        <v>5</v>
      </c>
      <c r="AI12" s="6" t="s">
        <v>1</v>
      </c>
      <c r="AJ12" t="s">
        <v>1</v>
      </c>
      <c r="AK12" t="s">
        <v>1</v>
      </c>
      <c r="AL12" t="s">
        <v>1</v>
      </c>
      <c r="AM12" t="s">
        <v>1</v>
      </c>
      <c r="AN12" t="s">
        <v>1</v>
      </c>
      <c r="AO12" t="s">
        <v>1</v>
      </c>
      <c r="AP12" s="13" t="s">
        <v>5</v>
      </c>
      <c r="AQ12" t="s">
        <v>5</v>
      </c>
      <c r="AR12" t="s">
        <v>5</v>
      </c>
      <c r="AS12" t="s">
        <v>5</v>
      </c>
      <c r="AT12" t="s">
        <v>5</v>
      </c>
      <c r="AU12" t="s">
        <v>5</v>
      </c>
      <c r="AV12" t="s">
        <v>5</v>
      </c>
      <c r="AW12" s="6" t="s">
        <v>1</v>
      </c>
      <c r="AX12" t="s">
        <v>1</v>
      </c>
      <c r="AY12" t="s">
        <v>1</v>
      </c>
      <c r="AZ12" t="s">
        <v>1</v>
      </c>
      <c r="BA12" t="s">
        <v>1</v>
      </c>
      <c r="BB12" t="s">
        <v>1</v>
      </c>
      <c r="BC12" s="14" t="s">
        <v>1</v>
      </c>
      <c r="BD12" t="s">
        <v>5</v>
      </c>
      <c r="BE12" t="s">
        <v>5</v>
      </c>
      <c r="BF12" t="s">
        <v>5</v>
      </c>
      <c r="BG12" t="s">
        <v>5</v>
      </c>
      <c r="BH12" t="s">
        <v>5</v>
      </c>
      <c r="BI12" t="s">
        <v>5</v>
      </c>
      <c r="BJ12" t="s">
        <v>5</v>
      </c>
      <c r="BK12" s="6" t="s">
        <v>1</v>
      </c>
      <c r="BL12" t="s">
        <v>1</v>
      </c>
      <c r="BM12" t="s">
        <v>1</v>
      </c>
      <c r="BN12" t="s">
        <v>1</v>
      </c>
      <c r="BO12" t="s">
        <v>1</v>
      </c>
      <c r="BP12" t="s">
        <v>1</v>
      </c>
      <c r="BQ12" s="7" t="s">
        <v>1</v>
      </c>
      <c r="BS12" s="69">
        <v>2001</v>
      </c>
      <c r="BT12" s="69">
        <v>2.72</v>
      </c>
      <c r="BU12" s="69">
        <v>4.71</v>
      </c>
      <c r="BV12" s="69">
        <v>8.39</v>
      </c>
      <c r="BW12" s="69">
        <v>9.7000000000000003E-2</v>
      </c>
      <c r="BX12" s="69">
        <v>0.13</v>
      </c>
      <c r="BY12" s="69">
        <v>0.17499999999999999</v>
      </c>
      <c r="BZ12" s="69" t="s">
        <v>177</v>
      </c>
      <c r="CA12" s="69" t="s">
        <v>157</v>
      </c>
      <c r="CB12" s="69" t="s">
        <v>196</v>
      </c>
      <c r="CC12" s="69" t="s">
        <v>177</v>
      </c>
      <c r="CD12" s="69" t="s">
        <v>157</v>
      </c>
      <c r="CE12" s="69" t="s">
        <v>196</v>
      </c>
      <c r="CF12" s="69">
        <v>788</v>
      </c>
      <c r="CG12" s="81">
        <v>1318</v>
      </c>
      <c r="CH12" s="81">
        <v>2295</v>
      </c>
      <c r="CI12" s="81">
        <v>28922347</v>
      </c>
      <c r="CJ12" s="81">
        <v>27992652</v>
      </c>
      <c r="CK12" s="81">
        <v>27340296</v>
      </c>
      <c r="CL12" s="126">
        <v>0.48980000000000001</v>
      </c>
      <c r="CM12" s="99">
        <v>2.4159999999999999</v>
      </c>
      <c r="CN12" s="100">
        <v>4.71</v>
      </c>
      <c r="CO12" s="101">
        <v>11.457000000000001</v>
      </c>
      <c r="CP12" s="99">
        <v>9.0999999999999998E-2</v>
      </c>
      <c r="CQ12" s="100">
        <v>0.13</v>
      </c>
      <c r="CR12" s="101">
        <v>0.20100000000000001</v>
      </c>
      <c r="CS12" s="105">
        <v>2.5950000000000002</v>
      </c>
      <c r="CT12" s="106">
        <v>4.96</v>
      </c>
      <c r="CU12" s="101">
        <v>11.851000000000001</v>
      </c>
      <c r="CV12" s="130"/>
      <c r="CW12" s="106" t="s">
        <v>225</v>
      </c>
      <c r="CX12" s="107" t="s">
        <v>226</v>
      </c>
      <c r="CY12" s="99">
        <v>707</v>
      </c>
      <c r="CZ12" s="100">
        <v>1318</v>
      </c>
      <c r="DA12" s="101">
        <v>3251</v>
      </c>
      <c r="DB12" s="117">
        <v>29257450</v>
      </c>
      <c r="DC12" s="118">
        <v>27992652</v>
      </c>
      <c r="DD12" s="119">
        <v>28374951</v>
      </c>
      <c r="DF12" s="99">
        <v>2.6349999999999998</v>
      </c>
      <c r="DG12" s="100">
        <v>5.2729999999999997</v>
      </c>
      <c r="DH12" s="100"/>
      <c r="DI12" s="99">
        <v>0.08</v>
      </c>
      <c r="DJ12" s="100">
        <v>0.11600000000000001</v>
      </c>
      <c r="DK12" s="101">
        <v>0.186</v>
      </c>
      <c r="DL12" s="105" t="s">
        <v>268</v>
      </c>
      <c r="DM12" s="106" t="s">
        <v>288</v>
      </c>
      <c r="DN12" s="101" t="s">
        <v>309</v>
      </c>
      <c r="DO12" s="105" t="s">
        <v>268</v>
      </c>
      <c r="DP12" s="106" t="s">
        <v>288</v>
      </c>
      <c r="DQ12" s="107" t="s">
        <v>309</v>
      </c>
      <c r="DR12" s="99">
        <v>1093</v>
      </c>
      <c r="DS12" s="100">
        <v>2061</v>
      </c>
      <c r="DT12" s="101">
        <v>5982</v>
      </c>
      <c r="DU12" s="117">
        <v>41478368</v>
      </c>
      <c r="DV12" s="118">
        <v>39089223</v>
      </c>
      <c r="DW12" s="119">
        <v>41528417</v>
      </c>
    </row>
    <row r="13" spans="1:127" x14ac:dyDescent="0.25">
      <c r="B13">
        <v>2008</v>
      </c>
      <c r="C13">
        <v>2.99</v>
      </c>
      <c r="D13">
        <v>3.43</v>
      </c>
      <c r="E13">
        <v>3.74</v>
      </c>
      <c r="F13">
        <v>4.59</v>
      </c>
      <c r="G13">
        <v>4.3499999999999996</v>
      </c>
      <c r="H13">
        <v>5.14</v>
      </c>
      <c r="I13">
        <v>5.29</v>
      </c>
      <c r="K13">
        <v>137</v>
      </c>
      <c r="L13">
        <v>152</v>
      </c>
      <c r="M13">
        <v>161</v>
      </c>
      <c r="N13">
        <v>195</v>
      </c>
      <c r="O13">
        <v>184</v>
      </c>
      <c r="P13">
        <v>218</v>
      </c>
      <c r="Q13">
        <v>220</v>
      </c>
      <c r="S13" s="1">
        <v>4588123</v>
      </c>
      <c r="T13" s="1">
        <v>4425539</v>
      </c>
      <c r="U13" s="1">
        <v>4302988</v>
      </c>
      <c r="V13" s="1">
        <v>4251950</v>
      </c>
      <c r="W13" s="1">
        <v>4232792</v>
      </c>
      <c r="X13" s="1">
        <v>4237432</v>
      </c>
      <c r="Y13" s="1">
        <v>4155450</v>
      </c>
      <c r="AA13" s="7">
        <v>2001</v>
      </c>
      <c r="AB13" s="30">
        <v>2.0299999999999998</v>
      </c>
      <c r="AC13" s="31">
        <v>2.29</v>
      </c>
      <c r="AD13" s="31">
        <v>2.5299999999999998</v>
      </c>
      <c r="AE13" s="31">
        <v>2.81</v>
      </c>
      <c r="AF13" s="31">
        <v>2.99</v>
      </c>
      <c r="AG13" s="31">
        <v>3.31</v>
      </c>
      <c r="AH13" s="32">
        <v>3.18</v>
      </c>
      <c r="AI13">
        <v>88</v>
      </c>
      <c r="AJ13">
        <v>96</v>
      </c>
      <c r="AK13">
        <v>104</v>
      </c>
      <c r="AL13">
        <v>114</v>
      </c>
      <c r="AM13">
        <v>122</v>
      </c>
      <c r="AN13">
        <v>136</v>
      </c>
      <c r="AO13">
        <v>128</v>
      </c>
      <c r="AP13" s="36">
        <v>4.0199999999999996</v>
      </c>
      <c r="AQ13" s="37">
        <v>4.38</v>
      </c>
      <c r="AR13" s="37">
        <v>4.91</v>
      </c>
      <c r="AS13" s="37">
        <v>4.5199999999999996</v>
      </c>
      <c r="AT13" s="37">
        <v>4.95</v>
      </c>
      <c r="AU13" s="37">
        <v>4.92</v>
      </c>
      <c r="AV13" s="38">
        <v>5.33</v>
      </c>
      <c r="AW13">
        <v>165</v>
      </c>
      <c r="AX13">
        <v>181</v>
      </c>
      <c r="AY13">
        <v>204</v>
      </c>
      <c r="AZ13">
        <v>187</v>
      </c>
      <c r="BA13">
        <v>194</v>
      </c>
      <c r="BB13">
        <v>187</v>
      </c>
      <c r="BC13" s="14">
        <v>200</v>
      </c>
      <c r="BD13" s="24">
        <v>5.87</v>
      </c>
      <c r="BE13" s="25">
        <v>6.79</v>
      </c>
      <c r="BF13" s="25">
        <v>7.41</v>
      </c>
      <c r="BG13" s="25">
        <v>7.94</v>
      </c>
      <c r="BH13" s="25">
        <v>8.77</v>
      </c>
      <c r="BI13" s="25">
        <v>11.09</v>
      </c>
      <c r="BJ13" s="26">
        <v>10.18</v>
      </c>
      <c r="BK13">
        <v>215</v>
      </c>
      <c r="BL13">
        <v>256</v>
      </c>
      <c r="BM13">
        <v>272</v>
      </c>
      <c r="BN13">
        <v>299</v>
      </c>
      <c r="BO13">
        <v>347</v>
      </c>
      <c r="BP13">
        <v>468</v>
      </c>
      <c r="BQ13" s="7">
        <v>438</v>
      </c>
      <c r="BS13">
        <v>2002</v>
      </c>
      <c r="BT13">
        <v>2.78</v>
      </c>
      <c r="BU13">
        <v>4.74</v>
      </c>
      <c r="BV13">
        <v>7.95</v>
      </c>
      <c r="BW13">
        <v>9.7000000000000003E-2</v>
      </c>
      <c r="BX13">
        <v>0.129</v>
      </c>
      <c r="BY13">
        <v>0.17199999999999999</v>
      </c>
      <c r="BZ13" t="s">
        <v>178</v>
      </c>
      <c r="CA13" t="s">
        <v>158</v>
      </c>
      <c r="CB13" t="s">
        <v>197</v>
      </c>
      <c r="CC13" t="s">
        <v>178</v>
      </c>
      <c r="CD13" t="s">
        <v>158</v>
      </c>
      <c r="CE13" t="s">
        <v>197</v>
      </c>
      <c r="CF13">
        <v>818</v>
      </c>
      <c r="CG13" s="1">
        <v>1349</v>
      </c>
      <c r="CH13" s="1">
        <v>2137</v>
      </c>
      <c r="CI13" s="1">
        <v>29391032</v>
      </c>
      <c r="CJ13" s="1">
        <v>28480708</v>
      </c>
      <c r="CK13" s="1">
        <v>26896417</v>
      </c>
      <c r="CL13" s="126">
        <v>0.65620000000000001</v>
      </c>
      <c r="CM13" s="97">
        <v>2.5169999999999999</v>
      </c>
      <c r="CN13" s="98">
        <v>4.74</v>
      </c>
      <c r="CO13" s="96">
        <v>11.441000000000001</v>
      </c>
      <c r="CP13" s="97">
        <v>9.2999999999999999E-2</v>
      </c>
      <c r="CQ13" s="98">
        <v>0.129</v>
      </c>
      <c r="CR13" s="96">
        <v>0.20200000000000001</v>
      </c>
      <c r="CS13" s="108">
        <v>2.698</v>
      </c>
      <c r="CT13" s="109">
        <v>4.99</v>
      </c>
      <c r="CU13" s="96">
        <v>11.837</v>
      </c>
      <c r="CV13" s="108">
        <v>2.3359999999999999</v>
      </c>
      <c r="CW13" s="109" t="s">
        <v>227</v>
      </c>
      <c r="CX13" s="110" t="s">
        <v>228</v>
      </c>
      <c r="CY13" s="97">
        <v>740</v>
      </c>
      <c r="CZ13" s="98">
        <v>1349</v>
      </c>
      <c r="DA13" s="96">
        <v>3216</v>
      </c>
      <c r="DB13" s="120">
        <v>29401237</v>
      </c>
      <c r="DC13" s="121">
        <v>28480708</v>
      </c>
      <c r="DD13" s="122">
        <v>28108849</v>
      </c>
      <c r="DF13" s="97">
        <v>2.6829999999999998</v>
      </c>
      <c r="DG13" s="98">
        <v>5.048</v>
      </c>
      <c r="DH13" s="98"/>
      <c r="DI13" s="97">
        <v>0.08</v>
      </c>
      <c r="DJ13" s="98">
        <v>0.113</v>
      </c>
      <c r="DK13" s="96">
        <v>0.186</v>
      </c>
      <c r="DL13" s="108" t="s">
        <v>269</v>
      </c>
      <c r="DM13" s="109" t="s">
        <v>289</v>
      </c>
      <c r="DN13" s="96" t="s">
        <v>310</v>
      </c>
      <c r="DO13" s="108" t="s">
        <v>269</v>
      </c>
      <c r="DP13" s="109" t="s">
        <v>289</v>
      </c>
      <c r="DQ13" s="110" t="s">
        <v>310</v>
      </c>
      <c r="DR13" s="97">
        <v>1121</v>
      </c>
      <c r="DS13" s="98">
        <v>2005</v>
      </c>
      <c r="DT13" s="96">
        <v>5769</v>
      </c>
      <c r="DU13" s="120">
        <v>41774664</v>
      </c>
      <c r="DV13" s="121">
        <v>39721505</v>
      </c>
      <c r="DW13" s="122">
        <v>40786826</v>
      </c>
    </row>
    <row r="14" spans="1:127" x14ac:dyDescent="0.25">
      <c r="B14">
        <v>2009</v>
      </c>
      <c r="C14">
        <v>2.8</v>
      </c>
      <c r="D14">
        <v>3.4</v>
      </c>
      <c r="E14">
        <v>4.01</v>
      </c>
      <c r="F14">
        <v>4.5</v>
      </c>
      <c r="G14">
        <v>4.53</v>
      </c>
      <c r="H14">
        <v>5.34</v>
      </c>
      <c r="I14">
        <v>4.83</v>
      </c>
      <c r="K14">
        <v>127</v>
      </c>
      <c r="L14">
        <v>157</v>
      </c>
      <c r="M14">
        <v>176</v>
      </c>
      <c r="N14">
        <v>194</v>
      </c>
      <c r="O14">
        <v>191</v>
      </c>
      <c r="P14">
        <v>226</v>
      </c>
      <c r="Q14">
        <v>205</v>
      </c>
      <c r="S14" s="1">
        <v>4534634</v>
      </c>
      <c r="T14" s="1">
        <v>4611590</v>
      </c>
      <c r="U14" s="1">
        <v>4383628</v>
      </c>
      <c r="V14" s="1">
        <v>4307414</v>
      </c>
      <c r="W14" s="1">
        <v>4217667</v>
      </c>
      <c r="X14" s="1">
        <v>4230115</v>
      </c>
      <c r="Y14" s="1">
        <v>4245298</v>
      </c>
      <c r="AA14" s="7">
        <v>2002</v>
      </c>
      <c r="AB14" s="30">
        <v>2.33</v>
      </c>
      <c r="AC14" s="30">
        <v>2.35</v>
      </c>
      <c r="AD14" s="31">
        <v>2.97</v>
      </c>
      <c r="AE14" s="31">
        <v>2.64</v>
      </c>
      <c r="AF14" s="31">
        <v>2.4900000000000002</v>
      </c>
      <c r="AG14" s="31">
        <v>3.37</v>
      </c>
      <c r="AH14" s="32">
        <v>3.37</v>
      </c>
      <c r="AI14">
        <v>100</v>
      </c>
      <c r="AJ14">
        <v>103</v>
      </c>
      <c r="AK14">
        <v>125</v>
      </c>
      <c r="AL14">
        <v>109</v>
      </c>
      <c r="AM14">
        <v>102</v>
      </c>
      <c r="AN14">
        <v>139</v>
      </c>
      <c r="AO14">
        <v>140</v>
      </c>
      <c r="AP14" s="36">
        <v>4.1100000000000003</v>
      </c>
      <c r="AQ14" s="39">
        <v>4.1900000000000004</v>
      </c>
      <c r="AR14" s="37">
        <v>4.42</v>
      </c>
      <c r="AS14" s="37">
        <v>4.88</v>
      </c>
      <c r="AT14" s="37">
        <v>4.8</v>
      </c>
      <c r="AU14" s="37">
        <v>5.26</v>
      </c>
      <c r="AV14" s="38">
        <v>5.58</v>
      </c>
      <c r="AW14">
        <v>168</v>
      </c>
      <c r="AX14">
        <v>174</v>
      </c>
      <c r="AY14">
        <v>184</v>
      </c>
      <c r="AZ14">
        <v>204</v>
      </c>
      <c r="BA14">
        <v>199</v>
      </c>
      <c r="BB14">
        <v>207</v>
      </c>
      <c r="BC14" s="14">
        <v>213</v>
      </c>
      <c r="BD14" s="24">
        <v>5.64</v>
      </c>
      <c r="BE14" s="24">
        <v>5.86</v>
      </c>
      <c r="BF14" s="25">
        <v>6.01</v>
      </c>
      <c r="BG14" s="25">
        <v>7.71</v>
      </c>
      <c r="BH14" s="25">
        <v>8.44</v>
      </c>
      <c r="BI14" s="25">
        <v>10.52</v>
      </c>
      <c r="BJ14" s="26">
        <v>10.9</v>
      </c>
      <c r="BK14">
        <v>213</v>
      </c>
      <c r="BL14">
        <v>215</v>
      </c>
      <c r="BM14">
        <v>228</v>
      </c>
      <c r="BN14">
        <v>284</v>
      </c>
      <c r="BO14">
        <v>318</v>
      </c>
      <c r="BP14">
        <v>420</v>
      </c>
      <c r="BQ14" s="7">
        <v>459</v>
      </c>
      <c r="BS14">
        <v>2003</v>
      </c>
      <c r="BT14">
        <v>2.79</v>
      </c>
      <c r="BU14">
        <v>4.37</v>
      </c>
      <c r="BV14">
        <v>7.77</v>
      </c>
      <c r="BW14">
        <v>9.7000000000000003E-2</v>
      </c>
      <c r="BX14">
        <v>0.123</v>
      </c>
      <c r="BY14">
        <v>0.17100000000000001</v>
      </c>
      <c r="BZ14" t="s">
        <v>179</v>
      </c>
      <c r="CA14" t="s">
        <v>159</v>
      </c>
      <c r="CB14" t="s">
        <v>198</v>
      </c>
      <c r="CC14" t="s">
        <v>179</v>
      </c>
      <c r="CD14" t="s">
        <v>159</v>
      </c>
      <c r="CE14" t="s">
        <v>198</v>
      </c>
      <c r="CF14">
        <v>829</v>
      </c>
      <c r="CG14" s="1">
        <v>1263</v>
      </c>
      <c r="CH14" s="1">
        <v>2063</v>
      </c>
      <c r="CI14" s="1">
        <v>29682419</v>
      </c>
      <c r="CJ14" s="1">
        <v>28916746</v>
      </c>
      <c r="CK14" s="1">
        <v>26558847</v>
      </c>
      <c r="CL14" s="126">
        <v>0.71830000000000005</v>
      </c>
      <c r="CM14" s="97">
        <v>2.5529999999999999</v>
      </c>
      <c r="CN14" s="98">
        <v>4.37</v>
      </c>
      <c r="CO14" s="96">
        <v>10.819000000000001</v>
      </c>
      <c r="CP14" s="97">
        <v>9.2999999999999999E-2</v>
      </c>
      <c r="CQ14" s="98">
        <v>0.123</v>
      </c>
      <c r="CR14" s="96">
        <v>0.19700000000000001</v>
      </c>
      <c r="CS14" s="108">
        <v>2.7360000000000002</v>
      </c>
      <c r="CT14" s="109" t="s">
        <v>229</v>
      </c>
      <c r="CU14" s="96">
        <v>11.205</v>
      </c>
      <c r="CV14" s="108">
        <v>2.371</v>
      </c>
      <c r="CW14" s="109" t="s">
        <v>229</v>
      </c>
      <c r="CX14" s="110" t="s">
        <v>230</v>
      </c>
      <c r="CY14" s="97">
        <v>752</v>
      </c>
      <c r="CZ14" s="98">
        <v>1263</v>
      </c>
      <c r="DA14" s="96">
        <v>3023</v>
      </c>
      <c r="DB14" s="120">
        <v>29450693</v>
      </c>
      <c r="DC14" s="121">
        <v>28916746</v>
      </c>
      <c r="DD14" s="122">
        <v>27940971</v>
      </c>
      <c r="DF14" s="97">
        <v>2.7189999999999999</v>
      </c>
      <c r="DG14" s="98">
        <v>4.9249999999999998</v>
      </c>
      <c r="DH14" s="98"/>
      <c r="DI14" s="97">
        <v>8.1000000000000003E-2</v>
      </c>
      <c r="DJ14" s="98">
        <v>0.111</v>
      </c>
      <c r="DK14" s="96">
        <v>0.184</v>
      </c>
      <c r="DL14" s="108" t="s">
        <v>270</v>
      </c>
      <c r="DM14" s="109" t="s">
        <v>290</v>
      </c>
      <c r="DN14" s="96" t="s">
        <v>311</v>
      </c>
      <c r="DO14" s="108" t="s">
        <v>270</v>
      </c>
      <c r="DP14" s="109" t="s">
        <v>290</v>
      </c>
      <c r="DQ14" s="110" t="s">
        <v>311</v>
      </c>
      <c r="DR14" s="97">
        <v>1140</v>
      </c>
      <c r="DS14" s="98">
        <v>1981</v>
      </c>
      <c r="DT14" s="96">
        <v>5466</v>
      </c>
      <c r="DU14" s="120">
        <v>41922801</v>
      </c>
      <c r="DV14" s="121">
        <v>40219570</v>
      </c>
      <c r="DW14" s="122">
        <v>40200590</v>
      </c>
    </row>
    <row r="15" spans="1:127" x14ac:dyDescent="0.25">
      <c r="B15">
        <v>2010</v>
      </c>
      <c r="C15">
        <v>2.82</v>
      </c>
      <c r="D15">
        <v>3.55</v>
      </c>
      <c r="E15">
        <v>4.2</v>
      </c>
      <c r="F15">
        <v>4.16</v>
      </c>
      <c r="G15">
        <v>4.92</v>
      </c>
      <c r="H15">
        <v>4.3600000000000003</v>
      </c>
      <c r="I15">
        <v>5.62</v>
      </c>
      <c r="K15">
        <v>127</v>
      </c>
      <c r="L15">
        <v>163</v>
      </c>
      <c r="M15">
        <v>190</v>
      </c>
      <c r="N15">
        <v>181</v>
      </c>
      <c r="O15">
        <v>210</v>
      </c>
      <c r="P15">
        <v>183</v>
      </c>
      <c r="Q15">
        <v>239</v>
      </c>
      <c r="S15" s="1">
        <v>4500855</v>
      </c>
      <c r="T15" s="1">
        <v>4585234</v>
      </c>
      <c r="U15" s="1">
        <v>4519129</v>
      </c>
      <c r="V15" s="1">
        <v>4354294</v>
      </c>
      <c r="W15" s="1">
        <v>4264642</v>
      </c>
      <c r="X15" s="1">
        <v>4198571</v>
      </c>
      <c r="Y15" s="1">
        <v>4249363</v>
      </c>
      <c r="AA15" s="7">
        <v>2003</v>
      </c>
      <c r="AB15" s="30">
        <v>2</v>
      </c>
      <c r="AC15" s="30">
        <v>2.2400000000000002</v>
      </c>
      <c r="AD15" s="30">
        <v>3.07</v>
      </c>
      <c r="AE15" s="31">
        <v>2.94</v>
      </c>
      <c r="AF15" s="31">
        <v>2.56</v>
      </c>
      <c r="AG15" s="31">
        <v>3.45</v>
      </c>
      <c r="AH15" s="32">
        <v>3.32</v>
      </c>
      <c r="AI15">
        <v>85</v>
      </c>
      <c r="AJ15">
        <v>97</v>
      </c>
      <c r="AK15">
        <v>135</v>
      </c>
      <c r="AL15">
        <v>124</v>
      </c>
      <c r="AM15">
        <v>107</v>
      </c>
      <c r="AN15">
        <v>143</v>
      </c>
      <c r="AO15">
        <v>138</v>
      </c>
      <c r="AP15" s="36">
        <v>3.52</v>
      </c>
      <c r="AQ15" s="39">
        <v>3.73</v>
      </c>
      <c r="AR15" s="39">
        <v>3.99</v>
      </c>
      <c r="AS15" s="37">
        <v>4.13</v>
      </c>
      <c r="AT15" s="37">
        <v>4.7699999999999996</v>
      </c>
      <c r="AU15" s="37">
        <v>4.7</v>
      </c>
      <c r="AV15" s="38">
        <v>5.81</v>
      </c>
      <c r="AW15">
        <v>148</v>
      </c>
      <c r="AX15">
        <v>154</v>
      </c>
      <c r="AY15">
        <v>166</v>
      </c>
      <c r="AZ15">
        <v>172</v>
      </c>
      <c r="BA15">
        <v>199</v>
      </c>
      <c r="BB15">
        <v>195</v>
      </c>
      <c r="BC15" s="14">
        <v>229</v>
      </c>
      <c r="BD15" s="24">
        <v>5.54</v>
      </c>
      <c r="BE15" s="24">
        <v>6.52</v>
      </c>
      <c r="BF15" s="24">
        <v>7.02</v>
      </c>
      <c r="BG15" s="25">
        <v>7.35</v>
      </c>
      <c r="BH15" s="25">
        <v>8.44</v>
      </c>
      <c r="BI15" s="25">
        <v>9.26</v>
      </c>
      <c r="BJ15" s="26">
        <v>10.14</v>
      </c>
      <c r="BK15">
        <v>213</v>
      </c>
      <c r="BL15">
        <v>246</v>
      </c>
      <c r="BM15">
        <v>259</v>
      </c>
      <c r="BN15">
        <v>279</v>
      </c>
      <c r="BO15">
        <v>310</v>
      </c>
      <c r="BP15">
        <v>353</v>
      </c>
      <c r="BQ15" s="7">
        <v>403</v>
      </c>
      <c r="BS15">
        <v>2004</v>
      </c>
      <c r="BT15">
        <v>2.73</v>
      </c>
      <c r="BU15">
        <v>4.4400000000000004</v>
      </c>
      <c r="BV15">
        <v>7.49</v>
      </c>
      <c r="BW15">
        <v>9.6000000000000002E-2</v>
      </c>
      <c r="BX15">
        <v>0.123</v>
      </c>
      <c r="BY15">
        <v>0.16800000000000001</v>
      </c>
      <c r="BZ15" t="s">
        <v>180</v>
      </c>
      <c r="CA15" t="s">
        <v>160</v>
      </c>
      <c r="CB15" t="s">
        <v>199</v>
      </c>
      <c r="CC15" t="s">
        <v>180</v>
      </c>
      <c r="CD15" t="s">
        <v>160</v>
      </c>
      <c r="CE15" t="s">
        <v>199</v>
      </c>
      <c r="CF15">
        <v>816</v>
      </c>
      <c r="CG15" s="1">
        <v>1302</v>
      </c>
      <c r="CH15" s="1">
        <v>1996</v>
      </c>
      <c r="CI15" s="1">
        <v>29905662</v>
      </c>
      <c r="CJ15" s="1">
        <v>29302179</v>
      </c>
      <c r="CK15" s="1">
        <v>26635979</v>
      </c>
      <c r="CL15" s="126">
        <v>0.78920000000000001</v>
      </c>
      <c r="CM15" s="97">
        <v>2.37</v>
      </c>
      <c r="CN15" s="98">
        <v>4.4400000000000004</v>
      </c>
      <c r="CO15" s="96">
        <v>10.555</v>
      </c>
      <c r="CP15" s="97">
        <v>0.09</v>
      </c>
      <c r="CQ15" s="98">
        <v>0.123</v>
      </c>
      <c r="CR15" s="96">
        <v>0.19500000000000001</v>
      </c>
      <c r="CS15" s="108">
        <v>2.5459999999999998</v>
      </c>
      <c r="CT15" s="109" t="s">
        <v>231</v>
      </c>
      <c r="CU15" s="96">
        <v>10.938000000000001</v>
      </c>
      <c r="CV15" s="108">
        <v>2.194</v>
      </c>
      <c r="CW15" s="109" t="s">
        <v>231</v>
      </c>
      <c r="CX15" s="110" t="s">
        <v>232</v>
      </c>
      <c r="CY15" s="97">
        <v>696</v>
      </c>
      <c r="CZ15" s="98">
        <v>1302</v>
      </c>
      <c r="DA15" s="96">
        <v>2918</v>
      </c>
      <c r="DB15" s="120">
        <v>29363575</v>
      </c>
      <c r="DC15" s="121">
        <v>29302179</v>
      </c>
      <c r="DD15" s="122">
        <v>27645136</v>
      </c>
      <c r="DF15" s="97">
        <v>2.6259999999999999</v>
      </c>
      <c r="DG15" s="98">
        <v>4.9290000000000003</v>
      </c>
      <c r="DH15" s="98"/>
      <c r="DI15" s="97">
        <v>7.9000000000000001E-2</v>
      </c>
      <c r="DJ15" s="98">
        <v>0.11</v>
      </c>
      <c r="DK15" s="96">
        <v>0.18099999999999999</v>
      </c>
      <c r="DL15" s="108" t="s">
        <v>271</v>
      </c>
      <c r="DM15" s="109" t="s">
        <v>291</v>
      </c>
      <c r="DN15" s="96" t="s">
        <v>312</v>
      </c>
      <c r="DO15" s="108" t="s">
        <v>271</v>
      </c>
      <c r="DP15" s="109" t="s">
        <v>291</v>
      </c>
      <c r="DQ15" s="110" t="s">
        <v>312</v>
      </c>
      <c r="DR15" s="97">
        <v>1103</v>
      </c>
      <c r="DS15" s="98">
        <v>2017</v>
      </c>
      <c r="DT15" s="96">
        <v>5215</v>
      </c>
      <c r="DU15" s="120">
        <v>42009508</v>
      </c>
      <c r="DV15" s="121">
        <v>40923599</v>
      </c>
      <c r="DW15" s="122">
        <v>39872662</v>
      </c>
    </row>
    <row r="16" spans="1:127" x14ac:dyDescent="0.25">
      <c r="B16">
        <v>2011</v>
      </c>
      <c r="C16">
        <v>2.93</v>
      </c>
      <c r="D16">
        <v>3.23</v>
      </c>
      <c r="E16">
        <v>3.72</v>
      </c>
      <c r="F16">
        <v>4.59</v>
      </c>
      <c r="G16">
        <v>4.01</v>
      </c>
      <c r="H16">
        <v>4.68</v>
      </c>
      <c r="I16">
        <v>4.97</v>
      </c>
      <c r="K16">
        <v>129</v>
      </c>
      <c r="L16">
        <v>146</v>
      </c>
      <c r="M16">
        <v>171</v>
      </c>
      <c r="N16">
        <v>211</v>
      </c>
      <c r="O16">
        <v>177</v>
      </c>
      <c r="P16">
        <v>202</v>
      </c>
      <c r="Q16">
        <v>211</v>
      </c>
      <c r="S16" s="1">
        <v>4396167</v>
      </c>
      <c r="T16" s="1">
        <v>4514710</v>
      </c>
      <c r="U16" s="1">
        <v>4596113</v>
      </c>
      <c r="V16" s="1">
        <v>4592336</v>
      </c>
      <c r="W16" s="1">
        <v>4411032</v>
      </c>
      <c r="X16" s="1">
        <v>4311760</v>
      </c>
      <c r="Y16" s="1">
        <v>4242591</v>
      </c>
      <c r="AA16" s="7">
        <v>2004</v>
      </c>
      <c r="AB16" s="30">
        <v>1.9</v>
      </c>
      <c r="AC16" s="30">
        <v>2.4500000000000002</v>
      </c>
      <c r="AD16" s="30">
        <v>2.44</v>
      </c>
      <c r="AE16" s="30">
        <v>2.68</v>
      </c>
      <c r="AF16" s="31">
        <v>2.98</v>
      </c>
      <c r="AG16" s="31">
        <v>3.25</v>
      </c>
      <c r="AH16" s="32">
        <v>3.43</v>
      </c>
      <c r="AI16">
        <v>80</v>
      </c>
      <c r="AJ16">
        <v>105</v>
      </c>
      <c r="AK16">
        <v>106</v>
      </c>
      <c r="AL16">
        <v>118</v>
      </c>
      <c r="AM16">
        <v>127</v>
      </c>
      <c r="AN16">
        <v>137</v>
      </c>
      <c r="AO16">
        <v>143</v>
      </c>
      <c r="AP16" s="36">
        <v>3.7</v>
      </c>
      <c r="AQ16" s="39">
        <v>3.96</v>
      </c>
      <c r="AR16" s="39">
        <v>3.75</v>
      </c>
      <c r="AS16" s="39">
        <v>4.07</v>
      </c>
      <c r="AT16" s="37">
        <v>5.13</v>
      </c>
      <c r="AU16" s="37">
        <v>5.39</v>
      </c>
      <c r="AV16" s="38">
        <v>5.1100000000000003</v>
      </c>
      <c r="AW16">
        <v>156</v>
      </c>
      <c r="AX16">
        <v>168</v>
      </c>
      <c r="AY16">
        <v>155</v>
      </c>
      <c r="AZ16">
        <v>170</v>
      </c>
      <c r="BA16">
        <v>214</v>
      </c>
      <c r="BB16">
        <v>226</v>
      </c>
      <c r="BC16" s="14">
        <v>213</v>
      </c>
      <c r="BD16" s="24">
        <v>5.2</v>
      </c>
      <c r="BE16" s="24">
        <v>6.36</v>
      </c>
      <c r="BF16" s="24">
        <v>6.94</v>
      </c>
      <c r="BG16" s="24">
        <v>6.9</v>
      </c>
      <c r="BH16" s="25">
        <v>8.34</v>
      </c>
      <c r="BI16" s="25">
        <v>9.07</v>
      </c>
      <c r="BJ16" s="26">
        <v>9.7899999999999991</v>
      </c>
      <c r="BK16">
        <v>207</v>
      </c>
      <c r="BL16">
        <v>244</v>
      </c>
      <c r="BM16">
        <v>264</v>
      </c>
      <c r="BN16">
        <v>255</v>
      </c>
      <c r="BO16">
        <v>316</v>
      </c>
      <c r="BP16">
        <v>339</v>
      </c>
      <c r="BQ16" s="7">
        <v>371</v>
      </c>
      <c r="BS16">
        <v>2005</v>
      </c>
      <c r="BT16">
        <v>2.76</v>
      </c>
      <c r="BU16">
        <v>4.5</v>
      </c>
      <c r="BV16">
        <v>7.57</v>
      </c>
      <c r="BW16">
        <v>9.6000000000000002E-2</v>
      </c>
      <c r="BX16">
        <v>0.124</v>
      </c>
      <c r="BY16">
        <v>0.16700000000000001</v>
      </c>
      <c r="BZ16" t="s">
        <v>181</v>
      </c>
      <c r="CA16" t="s">
        <v>161</v>
      </c>
      <c r="CB16" t="s">
        <v>200</v>
      </c>
      <c r="CC16" t="s">
        <v>181</v>
      </c>
      <c r="CD16" t="s">
        <v>161</v>
      </c>
      <c r="CE16" t="s">
        <v>200</v>
      </c>
      <c r="CF16">
        <v>830</v>
      </c>
      <c r="CG16" s="1">
        <v>1324</v>
      </c>
      <c r="CH16" s="1">
        <v>2051</v>
      </c>
      <c r="CI16" s="1">
        <v>30067080</v>
      </c>
      <c r="CJ16" s="1">
        <v>29441546</v>
      </c>
      <c r="CK16" s="1">
        <v>27106885</v>
      </c>
      <c r="CL16" s="126">
        <v>0.83130000000000004</v>
      </c>
      <c r="CM16" s="97">
        <v>2.4340000000000002</v>
      </c>
      <c r="CN16" s="98">
        <v>4.5</v>
      </c>
      <c r="CO16" s="96">
        <v>10.395</v>
      </c>
      <c r="CP16" s="97">
        <v>9.1999999999999998E-2</v>
      </c>
      <c r="CQ16" s="98">
        <v>0.124</v>
      </c>
      <c r="CR16" s="96">
        <v>0.19500000000000001</v>
      </c>
      <c r="CS16" s="108">
        <v>2.6139999999999999</v>
      </c>
      <c r="CT16" s="109" t="s">
        <v>233</v>
      </c>
      <c r="CU16" s="96">
        <v>10.778</v>
      </c>
      <c r="CV16" s="108">
        <v>2.2549999999999999</v>
      </c>
      <c r="CW16" s="109" t="s">
        <v>233</v>
      </c>
      <c r="CX16" s="110" t="s">
        <v>234</v>
      </c>
      <c r="CY16" s="97">
        <v>707</v>
      </c>
      <c r="CZ16" s="98">
        <v>1324</v>
      </c>
      <c r="DA16" s="96">
        <v>2829</v>
      </c>
      <c r="DB16" s="120">
        <v>29041525</v>
      </c>
      <c r="DC16" s="121">
        <v>29441546</v>
      </c>
      <c r="DD16" s="122">
        <v>27215789</v>
      </c>
      <c r="DF16" s="97">
        <v>2.6160000000000001</v>
      </c>
      <c r="DG16" s="98">
        <v>5.0529999999999999</v>
      </c>
      <c r="DH16" s="98"/>
      <c r="DI16" s="97">
        <v>7.9000000000000001E-2</v>
      </c>
      <c r="DJ16" s="98">
        <v>0.11</v>
      </c>
      <c r="DK16" s="96">
        <v>0.17899999999999999</v>
      </c>
      <c r="DL16" s="108" t="s">
        <v>272</v>
      </c>
      <c r="DM16" s="109" t="s">
        <v>292</v>
      </c>
      <c r="DN16" s="96" t="s">
        <v>313</v>
      </c>
      <c r="DO16" s="108" t="s">
        <v>272</v>
      </c>
      <c r="DP16" s="109" t="s">
        <v>292</v>
      </c>
      <c r="DQ16" s="110" t="s">
        <v>313</v>
      </c>
      <c r="DR16" s="97">
        <v>1100</v>
      </c>
      <c r="DS16" s="98">
        <v>2096</v>
      </c>
      <c r="DT16" s="96">
        <v>5060</v>
      </c>
      <c r="DU16" s="120">
        <v>42046148</v>
      </c>
      <c r="DV16" s="121">
        <v>41484404</v>
      </c>
      <c r="DW16" s="122">
        <v>39768280</v>
      </c>
    </row>
    <row r="17" spans="2:127" x14ac:dyDescent="0.25">
      <c r="B17">
        <v>2012</v>
      </c>
      <c r="C17">
        <v>3.49</v>
      </c>
      <c r="D17">
        <v>3.1</v>
      </c>
      <c r="E17">
        <v>3.61</v>
      </c>
      <c r="F17">
        <v>3.61</v>
      </c>
      <c r="G17">
        <v>5</v>
      </c>
      <c r="H17">
        <v>4.3</v>
      </c>
      <c r="I17">
        <v>4.4400000000000004</v>
      </c>
      <c r="K17">
        <v>152</v>
      </c>
      <c r="L17">
        <v>137</v>
      </c>
      <c r="M17">
        <v>164</v>
      </c>
      <c r="N17">
        <v>167</v>
      </c>
      <c r="O17">
        <v>231</v>
      </c>
      <c r="P17">
        <v>191</v>
      </c>
      <c r="Q17">
        <v>193</v>
      </c>
      <c r="S17" s="1">
        <v>4354017</v>
      </c>
      <c r="T17" s="1">
        <v>4422695</v>
      </c>
      <c r="U17" s="1">
        <v>4543774</v>
      </c>
      <c r="V17" s="1">
        <v>4627509</v>
      </c>
      <c r="W17" s="1">
        <v>4623739</v>
      </c>
      <c r="X17" s="1">
        <v>4443539</v>
      </c>
      <c r="Y17" s="1">
        <v>4344642</v>
      </c>
      <c r="AA17" s="7">
        <v>2005</v>
      </c>
      <c r="AB17" s="30">
        <v>2.17</v>
      </c>
      <c r="AC17" s="30">
        <v>2.2799999999999998</v>
      </c>
      <c r="AD17" s="30">
        <v>2.6</v>
      </c>
      <c r="AE17" s="30">
        <v>3.17</v>
      </c>
      <c r="AF17" s="30">
        <v>2.87</v>
      </c>
      <c r="AG17" s="31">
        <v>2.88</v>
      </c>
      <c r="AH17" s="32">
        <v>3.33</v>
      </c>
      <c r="AI17">
        <v>90</v>
      </c>
      <c r="AJ17">
        <v>97</v>
      </c>
      <c r="AK17">
        <v>112</v>
      </c>
      <c r="AL17">
        <v>138</v>
      </c>
      <c r="AM17">
        <v>128</v>
      </c>
      <c r="AN17">
        <v>124</v>
      </c>
      <c r="AO17">
        <v>141</v>
      </c>
      <c r="AP17" s="36">
        <v>3.79</v>
      </c>
      <c r="AQ17" s="39">
        <v>4.18</v>
      </c>
      <c r="AR17" s="39">
        <v>3.8</v>
      </c>
      <c r="AS17" s="39">
        <v>4.9400000000000004</v>
      </c>
      <c r="AT17" s="39">
        <v>5</v>
      </c>
      <c r="AU17" s="37">
        <v>4.7300000000000004</v>
      </c>
      <c r="AV17" s="38">
        <v>5.0599999999999996</v>
      </c>
      <c r="AW17">
        <v>160</v>
      </c>
      <c r="AX17">
        <v>178</v>
      </c>
      <c r="AY17">
        <v>161</v>
      </c>
      <c r="AZ17">
        <v>205</v>
      </c>
      <c r="BA17">
        <v>209</v>
      </c>
      <c r="BB17">
        <v>198</v>
      </c>
      <c r="BC17" s="14">
        <v>213</v>
      </c>
      <c r="BD17" s="24">
        <v>6.3</v>
      </c>
      <c r="BE17" s="24">
        <v>6.18</v>
      </c>
      <c r="BF17" s="24">
        <v>6.77</v>
      </c>
      <c r="BG17" s="24">
        <v>7.12</v>
      </c>
      <c r="BH17" s="24">
        <v>7.98</v>
      </c>
      <c r="BI17" s="25">
        <v>8.7899999999999991</v>
      </c>
      <c r="BJ17" s="26">
        <v>10.09</v>
      </c>
      <c r="BK17">
        <v>265</v>
      </c>
      <c r="BL17">
        <v>245</v>
      </c>
      <c r="BM17">
        <v>262</v>
      </c>
      <c r="BN17">
        <v>271</v>
      </c>
      <c r="BO17">
        <v>294</v>
      </c>
      <c r="BP17">
        <v>340</v>
      </c>
      <c r="BQ17" s="7">
        <v>374</v>
      </c>
      <c r="BS17">
        <v>2006</v>
      </c>
      <c r="BT17">
        <v>2.4500000000000002</v>
      </c>
      <c r="BU17">
        <v>4.32</v>
      </c>
      <c r="BV17">
        <v>7.77</v>
      </c>
      <c r="BW17">
        <v>0.09</v>
      </c>
      <c r="BX17">
        <v>0.121</v>
      </c>
      <c r="BY17">
        <v>0.16700000000000001</v>
      </c>
      <c r="BZ17" t="s">
        <v>182</v>
      </c>
      <c r="CA17" t="s">
        <v>162</v>
      </c>
      <c r="CB17" t="s">
        <v>201</v>
      </c>
      <c r="CC17" t="s">
        <v>182</v>
      </c>
      <c r="CD17" t="s">
        <v>162</v>
      </c>
      <c r="CE17" t="s">
        <v>201</v>
      </c>
      <c r="CF17">
        <v>740</v>
      </c>
      <c r="CG17" s="1">
        <v>1278</v>
      </c>
      <c r="CH17" s="1">
        <v>2154</v>
      </c>
      <c r="CI17" s="1">
        <v>30153038</v>
      </c>
      <c r="CJ17" s="1">
        <v>29602839</v>
      </c>
      <c r="CK17" s="1">
        <v>27713327</v>
      </c>
      <c r="CL17" s="126">
        <v>0.91990000000000005</v>
      </c>
      <c r="CM17" s="97">
        <v>2.1360000000000001</v>
      </c>
      <c r="CN17" s="98">
        <v>4.32</v>
      </c>
      <c r="CO17" s="96">
        <v>10.648999999999999</v>
      </c>
      <c r="CP17" s="97">
        <v>8.5999999999999993E-2</v>
      </c>
      <c r="CQ17" s="98">
        <v>0.121</v>
      </c>
      <c r="CR17" s="96">
        <v>0.19900000000000001</v>
      </c>
      <c r="CS17" s="108">
        <v>2.3050000000000002</v>
      </c>
      <c r="CT17" s="109" t="s">
        <v>235</v>
      </c>
      <c r="CU17" s="96">
        <v>11.039</v>
      </c>
      <c r="CV17" s="108">
        <v>1.968</v>
      </c>
      <c r="CW17" s="109" t="s">
        <v>235</v>
      </c>
      <c r="CX17" s="110" t="s">
        <v>236</v>
      </c>
      <c r="CY17" s="97">
        <v>615</v>
      </c>
      <c r="CZ17" s="98">
        <v>1278</v>
      </c>
      <c r="DA17" s="96">
        <v>2870</v>
      </c>
      <c r="DB17" s="120">
        <v>28787157</v>
      </c>
      <c r="DC17" s="121">
        <v>29602839</v>
      </c>
      <c r="DD17" s="122">
        <v>26949713</v>
      </c>
      <c r="DF17" s="97">
        <v>2.3340000000000001</v>
      </c>
      <c r="DG17" s="98">
        <v>4.9089999999999998</v>
      </c>
      <c r="DH17" s="98"/>
      <c r="DI17" s="97">
        <v>7.4999999999999997E-2</v>
      </c>
      <c r="DJ17" s="98">
        <v>0.108</v>
      </c>
      <c r="DK17" s="96">
        <v>0.182</v>
      </c>
      <c r="DL17" s="108" t="s">
        <v>273</v>
      </c>
      <c r="DM17" s="109" t="s">
        <v>293</v>
      </c>
      <c r="DN17" s="96" t="s">
        <v>314</v>
      </c>
      <c r="DO17" s="108" t="s">
        <v>273</v>
      </c>
      <c r="DP17" s="109" t="s">
        <v>293</v>
      </c>
      <c r="DQ17" s="110" t="s">
        <v>314</v>
      </c>
      <c r="DR17" s="97">
        <v>981</v>
      </c>
      <c r="DS17" s="98">
        <v>2064</v>
      </c>
      <c r="DT17" s="96">
        <v>5228</v>
      </c>
      <c r="DU17" s="120">
        <v>42028162</v>
      </c>
      <c r="DV17" s="121">
        <v>42048305</v>
      </c>
      <c r="DW17" s="122">
        <v>39759392</v>
      </c>
    </row>
    <row r="18" spans="2:127" x14ac:dyDescent="0.25">
      <c r="B18">
        <v>2013</v>
      </c>
      <c r="C18">
        <v>2.99</v>
      </c>
      <c r="D18">
        <v>3.56</v>
      </c>
      <c r="E18">
        <v>3.46</v>
      </c>
      <c r="F18">
        <v>3.02</v>
      </c>
      <c r="G18">
        <v>4</v>
      </c>
      <c r="H18">
        <v>3.95</v>
      </c>
      <c r="I18">
        <v>4.63</v>
      </c>
      <c r="K18">
        <v>128</v>
      </c>
      <c r="L18">
        <v>156</v>
      </c>
      <c r="M18">
        <v>154</v>
      </c>
      <c r="N18">
        <v>138</v>
      </c>
      <c r="O18">
        <v>186</v>
      </c>
      <c r="P18">
        <v>184</v>
      </c>
      <c r="Q18">
        <v>207</v>
      </c>
      <c r="S18" s="1">
        <v>4285609</v>
      </c>
      <c r="T18" s="1">
        <v>4376606</v>
      </c>
      <c r="U18" s="1">
        <v>4445721</v>
      </c>
      <c r="V18" s="1">
        <v>4568663</v>
      </c>
      <c r="W18" s="1">
        <v>4655731</v>
      </c>
      <c r="X18" s="1">
        <v>4652806</v>
      </c>
      <c r="Y18" s="1">
        <v>4472517</v>
      </c>
      <c r="AA18" s="7">
        <v>2006</v>
      </c>
      <c r="AB18" s="30">
        <v>2.39</v>
      </c>
      <c r="AC18" s="30">
        <v>2.14</v>
      </c>
      <c r="AD18" s="30">
        <v>2.46</v>
      </c>
      <c r="AE18" s="30">
        <v>1.86</v>
      </c>
      <c r="AF18" s="30">
        <v>2.4500000000000002</v>
      </c>
      <c r="AG18" s="30">
        <v>3.02</v>
      </c>
      <c r="AH18" s="32">
        <v>2.82</v>
      </c>
      <c r="AI18">
        <v>99</v>
      </c>
      <c r="AJ18">
        <v>90</v>
      </c>
      <c r="AK18">
        <v>105</v>
      </c>
      <c r="AL18">
        <v>80</v>
      </c>
      <c r="AM18">
        <v>108</v>
      </c>
      <c r="AN18">
        <v>136</v>
      </c>
      <c r="AO18">
        <v>122</v>
      </c>
      <c r="AP18" s="36">
        <v>3.39</v>
      </c>
      <c r="AQ18" s="39">
        <v>3.82</v>
      </c>
      <c r="AR18" s="39">
        <v>3.7</v>
      </c>
      <c r="AS18" s="39">
        <v>4.5599999999999996</v>
      </c>
      <c r="AT18" s="39">
        <v>4.25</v>
      </c>
      <c r="AU18" s="39">
        <v>5.42</v>
      </c>
      <c r="AV18" s="38">
        <v>5.12</v>
      </c>
      <c r="AW18">
        <v>146</v>
      </c>
      <c r="AX18">
        <v>163</v>
      </c>
      <c r="AY18">
        <v>157</v>
      </c>
      <c r="AZ18">
        <v>194</v>
      </c>
      <c r="BA18">
        <v>176</v>
      </c>
      <c r="BB18">
        <v>227</v>
      </c>
      <c r="BC18" s="14">
        <v>215</v>
      </c>
      <c r="BD18" s="24">
        <v>5.59</v>
      </c>
      <c r="BE18" s="24">
        <v>5.73</v>
      </c>
      <c r="BF18" s="24">
        <v>7.69</v>
      </c>
      <c r="BG18" s="24">
        <v>7.38</v>
      </c>
      <c r="BH18" s="24">
        <v>8.39</v>
      </c>
      <c r="BI18" s="24">
        <v>8.7899999999999991</v>
      </c>
      <c r="BJ18" s="26">
        <v>11.3</v>
      </c>
      <c r="BK18">
        <v>238</v>
      </c>
      <c r="BL18">
        <v>240</v>
      </c>
      <c r="BM18">
        <v>308</v>
      </c>
      <c r="BN18">
        <v>286</v>
      </c>
      <c r="BO18">
        <v>318</v>
      </c>
      <c r="BP18">
        <v>332</v>
      </c>
      <c r="BQ18" s="7">
        <v>432</v>
      </c>
      <c r="BS18">
        <v>2007</v>
      </c>
      <c r="BT18">
        <v>2.4700000000000002</v>
      </c>
      <c r="BU18">
        <v>4.33</v>
      </c>
      <c r="BV18">
        <v>7.33</v>
      </c>
      <c r="BW18">
        <v>9.0999999999999998E-2</v>
      </c>
      <c r="BX18">
        <v>0.121</v>
      </c>
      <c r="BY18">
        <v>0.161</v>
      </c>
      <c r="BZ18" t="s">
        <v>183</v>
      </c>
      <c r="CA18" t="s">
        <v>163</v>
      </c>
      <c r="CB18" t="s">
        <v>202</v>
      </c>
      <c r="CC18" t="s">
        <v>183</v>
      </c>
      <c r="CD18" t="s">
        <v>163</v>
      </c>
      <c r="CE18" t="s">
        <v>202</v>
      </c>
      <c r="CF18">
        <v>745</v>
      </c>
      <c r="CG18" s="1">
        <v>1291</v>
      </c>
      <c r="CH18" s="1">
        <v>2065</v>
      </c>
      <c r="CI18" s="1">
        <v>30103114</v>
      </c>
      <c r="CJ18" s="1">
        <v>29808025</v>
      </c>
      <c r="CK18" s="1">
        <v>28161837</v>
      </c>
      <c r="CL18" s="126">
        <v>0.92269999999999996</v>
      </c>
      <c r="CM18" s="97">
        <v>2.3149999999999999</v>
      </c>
      <c r="CN18" s="98">
        <v>4.33</v>
      </c>
      <c r="CO18" s="96">
        <v>10.159000000000001</v>
      </c>
      <c r="CP18" s="97">
        <v>0.09</v>
      </c>
      <c r="CQ18" s="98">
        <v>0.121</v>
      </c>
      <c r="CR18" s="96">
        <v>0.19400000000000001</v>
      </c>
      <c r="CS18" s="108">
        <v>2.4910000000000001</v>
      </c>
      <c r="CT18" s="109" t="s">
        <v>237</v>
      </c>
      <c r="CU18" s="96">
        <v>10.539</v>
      </c>
      <c r="CV18" s="108">
        <v>2.1379999999999999</v>
      </c>
      <c r="CW18" s="109" t="s">
        <v>237</v>
      </c>
      <c r="CX18" s="110" t="s">
        <v>238</v>
      </c>
      <c r="CY18" s="97">
        <v>662</v>
      </c>
      <c r="CZ18" s="98">
        <v>1291</v>
      </c>
      <c r="DA18" s="96">
        <v>2745</v>
      </c>
      <c r="DB18" s="120">
        <v>28601019</v>
      </c>
      <c r="DC18" s="121">
        <v>29808025</v>
      </c>
      <c r="DD18" s="122">
        <v>27020646</v>
      </c>
      <c r="DF18" s="97">
        <v>2.4420000000000002</v>
      </c>
      <c r="DG18" s="98">
        <v>4.7270000000000003</v>
      </c>
      <c r="DH18" s="98"/>
      <c r="DI18" s="97">
        <v>7.5999999999999998E-2</v>
      </c>
      <c r="DJ18" s="98">
        <v>0.105</v>
      </c>
      <c r="DK18" s="96">
        <v>0.17699999999999999</v>
      </c>
      <c r="DL18" s="108" t="s">
        <v>274</v>
      </c>
      <c r="DM18" s="109" t="s">
        <v>294</v>
      </c>
      <c r="DN18" s="96" t="s">
        <v>315</v>
      </c>
      <c r="DO18" s="108" t="s">
        <v>274</v>
      </c>
      <c r="DP18" s="109" t="s">
        <v>294</v>
      </c>
      <c r="DQ18" s="110" t="s">
        <v>315</v>
      </c>
      <c r="DR18" s="97">
        <v>1024</v>
      </c>
      <c r="DS18" s="98">
        <v>2009</v>
      </c>
      <c r="DT18" s="96">
        <v>4981</v>
      </c>
      <c r="DU18" s="120">
        <v>41938809</v>
      </c>
      <c r="DV18" s="121">
        <v>42500842</v>
      </c>
      <c r="DW18" s="122">
        <v>39777490</v>
      </c>
    </row>
    <row r="19" spans="2:127" x14ac:dyDescent="0.25">
      <c r="B19">
        <v>2014</v>
      </c>
      <c r="C19">
        <v>3.46</v>
      </c>
      <c r="D19">
        <v>3.28</v>
      </c>
      <c r="E19">
        <v>3.85</v>
      </c>
      <c r="F19">
        <v>3.7</v>
      </c>
      <c r="G19">
        <v>3.99</v>
      </c>
      <c r="H19">
        <v>4.24</v>
      </c>
      <c r="I19">
        <v>5.07</v>
      </c>
      <c r="K19">
        <v>146</v>
      </c>
      <c r="L19">
        <v>142</v>
      </c>
      <c r="M19">
        <v>170</v>
      </c>
      <c r="N19">
        <v>166</v>
      </c>
      <c r="O19">
        <v>184</v>
      </c>
      <c r="P19">
        <v>199</v>
      </c>
      <c r="Q19">
        <v>238</v>
      </c>
      <c r="S19" s="1">
        <v>4225590</v>
      </c>
      <c r="T19" s="1">
        <v>4326394</v>
      </c>
      <c r="U19" s="1">
        <v>4418887</v>
      </c>
      <c r="V19" s="1">
        <v>4489746</v>
      </c>
      <c r="W19" s="1">
        <v>4612322</v>
      </c>
      <c r="X19" s="1">
        <v>4698584</v>
      </c>
      <c r="Y19" s="1">
        <v>4692635</v>
      </c>
      <c r="AA19" s="7">
        <v>2007</v>
      </c>
      <c r="AB19" s="30">
        <v>2.12</v>
      </c>
      <c r="AC19" s="30">
        <v>2</v>
      </c>
      <c r="AD19" s="30">
        <v>2.52</v>
      </c>
      <c r="AE19" s="30">
        <v>2.4900000000000002</v>
      </c>
      <c r="AF19" s="30">
        <v>2.84</v>
      </c>
      <c r="AG19" s="30">
        <v>2.92</v>
      </c>
      <c r="AH19" s="33">
        <v>2.39</v>
      </c>
      <c r="AI19">
        <v>87</v>
      </c>
      <c r="AJ19">
        <v>84</v>
      </c>
      <c r="AK19">
        <v>106</v>
      </c>
      <c r="AL19">
        <v>106</v>
      </c>
      <c r="AM19">
        <v>124</v>
      </c>
      <c r="AN19">
        <v>130</v>
      </c>
      <c r="AO19">
        <v>108</v>
      </c>
      <c r="AP19" s="36">
        <v>3.39</v>
      </c>
      <c r="AQ19" s="39">
        <v>3.74</v>
      </c>
      <c r="AR19" s="39">
        <v>4.13</v>
      </c>
      <c r="AS19" s="39">
        <v>4.2</v>
      </c>
      <c r="AT19" s="39">
        <v>4.3899999999999997</v>
      </c>
      <c r="AU19" s="39">
        <v>5.36</v>
      </c>
      <c r="AV19" s="40">
        <v>5.19</v>
      </c>
      <c r="AW19">
        <v>149</v>
      </c>
      <c r="AX19">
        <v>162</v>
      </c>
      <c r="AY19">
        <v>175</v>
      </c>
      <c r="AZ19">
        <v>179</v>
      </c>
      <c r="BA19">
        <v>186</v>
      </c>
      <c r="BB19">
        <v>222</v>
      </c>
      <c r="BC19" s="14">
        <v>218</v>
      </c>
      <c r="BD19" s="24">
        <v>5.3</v>
      </c>
      <c r="BE19" s="24">
        <v>5.49</v>
      </c>
      <c r="BF19" s="24">
        <v>6.18</v>
      </c>
      <c r="BG19" s="24">
        <v>7.15</v>
      </c>
      <c r="BH19" s="24">
        <v>8.16</v>
      </c>
      <c r="BI19" s="24">
        <v>9.19</v>
      </c>
      <c r="BJ19" s="27">
        <v>10.44</v>
      </c>
      <c r="BK19">
        <v>225</v>
      </c>
      <c r="BL19">
        <v>232</v>
      </c>
      <c r="BM19">
        <v>261</v>
      </c>
      <c r="BN19">
        <v>286</v>
      </c>
      <c r="BO19">
        <v>314</v>
      </c>
      <c r="BP19">
        <v>358</v>
      </c>
      <c r="BQ19" s="7">
        <v>389</v>
      </c>
      <c r="BS19">
        <v>2008</v>
      </c>
      <c r="BT19">
        <v>2.5099999999999998</v>
      </c>
      <c r="BU19">
        <v>4.2</v>
      </c>
      <c r="BV19">
        <v>7.45</v>
      </c>
      <c r="BW19">
        <v>9.1999999999999998E-2</v>
      </c>
      <c r="BX19">
        <v>0.11799999999999999</v>
      </c>
      <c r="BY19">
        <v>0.161</v>
      </c>
      <c r="BZ19" t="s">
        <v>184</v>
      </c>
      <c r="CA19" t="s">
        <v>164</v>
      </c>
      <c r="CB19" t="s">
        <v>203</v>
      </c>
      <c r="CC19" t="s">
        <v>184</v>
      </c>
      <c r="CD19" t="s">
        <v>164</v>
      </c>
      <c r="CE19" t="s">
        <v>203</v>
      </c>
      <c r="CF19">
        <v>747</v>
      </c>
      <c r="CG19" s="1">
        <v>1267</v>
      </c>
      <c r="CH19" s="1">
        <v>2138</v>
      </c>
      <c r="CI19" s="1">
        <v>29810193</v>
      </c>
      <c r="CJ19" s="1">
        <v>30194274</v>
      </c>
      <c r="CK19" s="1">
        <v>28700953</v>
      </c>
      <c r="CL19" s="126">
        <v>0.89970000000000006</v>
      </c>
      <c r="CM19" s="97">
        <v>2.1230000000000002</v>
      </c>
      <c r="CN19" s="98">
        <v>4.2</v>
      </c>
      <c r="CO19" s="96">
        <v>10.032999999999999</v>
      </c>
      <c r="CP19" s="97">
        <v>8.5999999999999993E-2</v>
      </c>
      <c r="CQ19" s="98">
        <v>0.11799999999999999</v>
      </c>
      <c r="CR19" s="96">
        <v>0.191</v>
      </c>
      <c r="CS19" s="108">
        <v>2.2919999999999998</v>
      </c>
      <c r="CT19" s="109" t="s">
        <v>239</v>
      </c>
      <c r="CU19" s="96">
        <v>10.407</v>
      </c>
      <c r="CV19" s="108">
        <v>1.954</v>
      </c>
      <c r="CW19" s="109" t="s">
        <v>239</v>
      </c>
      <c r="CX19" s="110" t="s">
        <v>240</v>
      </c>
      <c r="CY19" s="97">
        <v>606</v>
      </c>
      <c r="CZ19" s="98">
        <v>1267</v>
      </c>
      <c r="DA19" s="96">
        <v>2758</v>
      </c>
      <c r="DB19" s="120">
        <v>28550552</v>
      </c>
      <c r="DC19" s="121">
        <v>30194274</v>
      </c>
      <c r="DD19" s="122">
        <v>27489515</v>
      </c>
      <c r="DF19" s="97">
        <v>2.4</v>
      </c>
      <c r="DG19" s="98">
        <v>4.7309999999999999</v>
      </c>
      <c r="DH19" s="98"/>
      <c r="DI19" s="97">
        <v>7.5999999999999998E-2</v>
      </c>
      <c r="DJ19" s="98">
        <v>0.105</v>
      </c>
      <c r="DK19" s="96">
        <v>0.17699999999999999</v>
      </c>
      <c r="DL19" s="108" t="s">
        <v>275</v>
      </c>
      <c r="DM19" s="109" t="s">
        <v>295</v>
      </c>
      <c r="DN19" s="96" t="s">
        <v>316</v>
      </c>
      <c r="DO19" s="108" t="s">
        <v>275</v>
      </c>
      <c r="DP19" s="109" t="s">
        <v>295</v>
      </c>
      <c r="DQ19" s="110" t="s">
        <v>316</v>
      </c>
      <c r="DR19" s="97">
        <v>1002</v>
      </c>
      <c r="DS19" s="98">
        <v>2030</v>
      </c>
      <c r="DT19" s="96">
        <v>4941</v>
      </c>
      <c r="DU19" s="120">
        <v>41747770</v>
      </c>
      <c r="DV19" s="121">
        <v>42912232</v>
      </c>
      <c r="DW19" s="122">
        <v>39773048</v>
      </c>
    </row>
    <row r="20" spans="2:127" x14ac:dyDescent="0.25">
      <c r="B20">
        <v>2015</v>
      </c>
      <c r="C20">
        <v>2.8</v>
      </c>
      <c r="D20">
        <v>2.63</v>
      </c>
      <c r="E20">
        <v>3.19</v>
      </c>
      <c r="F20">
        <v>3.7</v>
      </c>
      <c r="G20">
        <v>4.13</v>
      </c>
      <c r="H20">
        <v>3.78</v>
      </c>
      <c r="I20">
        <v>4.62</v>
      </c>
      <c r="K20">
        <v>118</v>
      </c>
      <c r="L20">
        <v>112</v>
      </c>
      <c r="M20">
        <v>139</v>
      </c>
      <c r="N20">
        <v>165</v>
      </c>
      <c r="O20">
        <v>187</v>
      </c>
      <c r="P20">
        <v>176</v>
      </c>
      <c r="Q20">
        <v>219</v>
      </c>
      <c r="S20" s="1">
        <v>4217995</v>
      </c>
      <c r="T20" s="1">
        <v>4262584</v>
      </c>
      <c r="U20" s="1">
        <v>4363440</v>
      </c>
      <c r="V20" s="1">
        <v>4456790</v>
      </c>
      <c r="W20" s="1">
        <v>4529472</v>
      </c>
      <c r="X20" s="1">
        <v>4652266</v>
      </c>
      <c r="Y20" s="1">
        <v>4737345</v>
      </c>
      <c r="AA20" s="7">
        <v>2008</v>
      </c>
      <c r="AB20" s="30">
        <v>2.02</v>
      </c>
      <c r="AC20" s="30">
        <v>2.0699999999999998</v>
      </c>
      <c r="AD20" s="30">
        <v>2.2400000000000002</v>
      </c>
      <c r="AE20" s="30">
        <v>2.12</v>
      </c>
      <c r="AF20" s="30">
        <v>2.87</v>
      </c>
      <c r="AG20" s="30">
        <v>3.06</v>
      </c>
      <c r="AH20" s="33">
        <v>3.07</v>
      </c>
      <c r="AI20">
        <v>82</v>
      </c>
      <c r="AJ20">
        <v>86</v>
      </c>
      <c r="AK20">
        <v>94</v>
      </c>
      <c r="AL20">
        <v>89</v>
      </c>
      <c r="AM20">
        <v>124</v>
      </c>
      <c r="AN20">
        <v>135</v>
      </c>
      <c r="AO20">
        <v>137</v>
      </c>
      <c r="AP20" s="36">
        <v>2.99</v>
      </c>
      <c r="AQ20" s="39">
        <v>3.43</v>
      </c>
      <c r="AR20" s="39">
        <v>3.74</v>
      </c>
      <c r="AS20" s="39">
        <v>4.59</v>
      </c>
      <c r="AT20" s="39">
        <v>4.3499999999999996</v>
      </c>
      <c r="AU20" s="39">
        <v>5.14</v>
      </c>
      <c r="AV20" s="40">
        <v>5.29</v>
      </c>
      <c r="AW20">
        <v>137</v>
      </c>
      <c r="AX20">
        <v>152</v>
      </c>
      <c r="AY20">
        <v>161</v>
      </c>
      <c r="AZ20">
        <v>195</v>
      </c>
      <c r="BA20">
        <v>184</v>
      </c>
      <c r="BB20">
        <v>218</v>
      </c>
      <c r="BC20" s="14">
        <v>220</v>
      </c>
      <c r="BD20" s="24">
        <v>5.56</v>
      </c>
      <c r="BE20" s="24">
        <v>5.3</v>
      </c>
      <c r="BF20" s="24">
        <v>7.13</v>
      </c>
      <c r="BG20" s="24">
        <v>7.21</v>
      </c>
      <c r="BH20" s="24">
        <v>8.94</v>
      </c>
      <c r="BI20" s="24">
        <v>8.56</v>
      </c>
      <c r="BJ20" s="27">
        <v>9.82</v>
      </c>
      <c r="BK20">
        <v>236</v>
      </c>
      <c r="BL20">
        <v>223</v>
      </c>
      <c r="BM20">
        <v>304</v>
      </c>
      <c r="BN20">
        <v>304</v>
      </c>
      <c r="BO20">
        <v>355</v>
      </c>
      <c r="BP20">
        <v>340</v>
      </c>
      <c r="BQ20" s="7">
        <v>376</v>
      </c>
      <c r="BS20">
        <v>2009</v>
      </c>
      <c r="BT20">
        <v>2.38</v>
      </c>
      <c r="BU20">
        <v>4.18</v>
      </c>
      <c r="BV20">
        <v>7.58</v>
      </c>
      <c r="BW20">
        <v>0.09</v>
      </c>
      <c r="BX20">
        <v>0.11700000000000001</v>
      </c>
      <c r="BY20">
        <v>0.16200000000000001</v>
      </c>
      <c r="BZ20" t="s">
        <v>185</v>
      </c>
      <c r="CA20" t="s">
        <v>165</v>
      </c>
      <c r="CB20" t="s">
        <v>204</v>
      </c>
      <c r="CC20" t="s">
        <v>185</v>
      </c>
      <c r="CD20" t="s">
        <v>165</v>
      </c>
      <c r="CE20" t="s">
        <v>204</v>
      </c>
      <c r="CF20">
        <v>703</v>
      </c>
      <c r="CG20" s="1">
        <v>1276</v>
      </c>
      <c r="CH20" s="1">
        <v>2205</v>
      </c>
      <c r="CI20" s="1">
        <v>29574060</v>
      </c>
      <c r="CJ20" s="1">
        <v>30530346</v>
      </c>
      <c r="CK20" s="1">
        <v>29072561</v>
      </c>
      <c r="CL20" s="126">
        <v>0.94330000000000003</v>
      </c>
      <c r="CM20" s="97">
        <v>2.1230000000000002</v>
      </c>
      <c r="CN20" s="98">
        <v>4.18</v>
      </c>
      <c r="CO20" s="96">
        <v>10.238</v>
      </c>
      <c r="CP20" s="97">
        <v>8.5999999999999993E-2</v>
      </c>
      <c r="CQ20" s="98">
        <v>0.11700000000000001</v>
      </c>
      <c r="CR20" s="96">
        <v>0.191</v>
      </c>
      <c r="CS20" s="108">
        <v>2.2909999999999999</v>
      </c>
      <c r="CT20" s="109" t="s">
        <v>241</v>
      </c>
      <c r="CU20" s="96">
        <v>10.613</v>
      </c>
      <c r="CV20" s="108">
        <v>1.954</v>
      </c>
      <c r="CW20" s="109" t="s">
        <v>241</v>
      </c>
      <c r="CX20" s="110" t="s">
        <v>242</v>
      </c>
      <c r="CY20" s="97">
        <v>610</v>
      </c>
      <c r="CZ20" s="98">
        <v>1276</v>
      </c>
      <c r="DA20" s="96">
        <v>2874</v>
      </c>
      <c r="DB20" s="120">
        <v>28737574</v>
      </c>
      <c r="DC20" s="121">
        <v>30530346</v>
      </c>
      <c r="DD20" s="122">
        <v>28070804</v>
      </c>
      <c r="DF20" s="97">
        <v>2.3210000000000002</v>
      </c>
      <c r="DG20" s="98">
        <v>4.7729999999999997</v>
      </c>
      <c r="DH20" s="98"/>
      <c r="DI20" s="97">
        <v>7.4999999999999997E-2</v>
      </c>
      <c r="DJ20" s="98">
        <v>0.105</v>
      </c>
      <c r="DK20" s="96">
        <v>0.17799999999999999</v>
      </c>
      <c r="DL20" s="108" t="s">
        <v>276</v>
      </c>
      <c r="DM20" s="109" t="s">
        <v>296</v>
      </c>
      <c r="DN20" s="96" t="s">
        <v>317</v>
      </c>
      <c r="DO20" s="108" t="s">
        <v>276</v>
      </c>
      <c r="DP20" s="109" t="s">
        <v>296</v>
      </c>
      <c r="DQ20" s="110" t="s">
        <v>317</v>
      </c>
      <c r="DR20" s="97">
        <v>970</v>
      </c>
      <c r="DS20" s="98">
        <v>2061</v>
      </c>
      <c r="DT20" s="96">
        <v>5036</v>
      </c>
      <c r="DU20" s="120">
        <v>41784160</v>
      </c>
      <c r="DV20" s="121">
        <v>43182884</v>
      </c>
      <c r="DW20" s="122">
        <v>39877032</v>
      </c>
    </row>
    <row r="21" spans="2:127" x14ac:dyDescent="0.25">
      <c r="B21">
        <v>2016</v>
      </c>
      <c r="C21">
        <v>2.75</v>
      </c>
      <c r="D21">
        <v>3.2</v>
      </c>
      <c r="E21">
        <v>3.06</v>
      </c>
      <c r="F21">
        <v>3.53</v>
      </c>
      <c r="G21">
        <v>4.13</v>
      </c>
      <c r="H21">
        <v>3.78</v>
      </c>
      <c r="I21">
        <v>4.1100000000000003</v>
      </c>
      <c r="K21">
        <v>116</v>
      </c>
      <c r="L21">
        <v>136</v>
      </c>
      <c r="M21">
        <v>131</v>
      </c>
      <c r="N21">
        <v>155</v>
      </c>
      <c r="O21">
        <v>185</v>
      </c>
      <c r="P21">
        <v>172</v>
      </c>
      <c r="Q21">
        <v>192</v>
      </c>
      <c r="S21" s="1">
        <v>4219303</v>
      </c>
      <c r="T21" s="1">
        <v>4243480</v>
      </c>
      <c r="U21" s="1">
        <v>4286221</v>
      </c>
      <c r="V21" s="1">
        <v>4386854</v>
      </c>
      <c r="W21" s="1">
        <v>4480904</v>
      </c>
      <c r="X21" s="1">
        <v>4552952</v>
      </c>
      <c r="Y21" s="1">
        <v>4674097</v>
      </c>
      <c r="AA21" s="7">
        <v>2009</v>
      </c>
      <c r="AB21" s="30">
        <v>2.16</v>
      </c>
      <c r="AC21" s="30">
        <v>1.75</v>
      </c>
      <c r="AD21" s="30">
        <v>2.21</v>
      </c>
      <c r="AE21" s="30">
        <v>2.17</v>
      </c>
      <c r="AF21" s="30">
        <v>2.4900000000000002</v>
      </c>
      <c r="AG21" s="30">
        <v>2.82</v>
      </c>
      <c r="AH21" s="33">
        <v>2.96</v>
      </c>
      <c r="AI21">
        <v>88</v>
      </c>
      <c r="AJ21">
        <v>72</v>
      </c>
      <c r="AK21">
        <v>92</v>
      </c>
      <c r="AL21">
        <v>91</v>
      </c>
      <c r="AM21">
        <v>106</v>
      </c>
      <c r="AN21">
        <v>123</v>
      </c>
      <c r="AO21">
        <v>131</v>
      </c>
      <c r="AP21" s="36">
        <v>2.8</v>
      </c>
      <c r="AQ21" s="39">
        <v>3.4</v>
      </c>
      <c r="AR21" s="39">
        <v>4.01</v>
      </c>
      <c r="AS21" s="39">
        <v>4.5</v>
      </c>
      <c r="AT21" s="39">
        <v>4.53</v>
      </c>
      <c r="AU21" s="39">
        <v>5.34</v>
      </c>
      <c r="AV21" s="40">
        <v>4.83</v>
      </c>
      <c r="AW21">
        <v>127</v>
      </c>
      <c r="AX21">
        <v>157</v>
      </c>
      <c r="AY21">
        <v>176</v>
      </c>
      <c r="AZ21">
        <v>194</v>
      </c>
      <c r="BA21">
        <v>191</v>
      </c>
      <c r="BB21">
        <v>226</v>
      </c>
      <c r="BC21" s="14">
        <v>205</v>
      </c>
      <c r="BD21" s="24">
        <v>6.02</v>
      </c>
      <c r="BE21" s="24">
        <v>5.86</v>
      </c>
      <c r="BF21" s="24">
        <v>6.73</v>
      </c>
      <c r="BG21" s="24">
        <v>7.32</v>
      </c>
      <c r="BH21" s="24">
        <v>7.74</v>
      </c>
      <c r="BI21" s="24">
        <v>8.9700000000000006</v>
      </c>
      <c r="BJ21" s="27">
        <v>10.74</v>
      </c>
      <c r="BK21">
        <v>253</v>
      </c>
      <c r="BL21">
        <v>246</v>
      </c>
      <c r="BM21">
        <v>286</v>
      </c>
      <c r="BN21">
        <v>311</v>
      </c>
      <c r="BO21">
        <v>323</v>
      </c>
      <c r="BP21">
        <v>368</v>
      </c>
      <c r="BQ21" s="7">
        <v>418</v>
      </c>
      <c r="BS21">
        <v>2010</v>
      </c>
      <c r="BT21">
        <v>2.41</v>
      </c>
      <c r="BU21">
        <v>4.22</v>
      </c>
      <c r="BV21">
        <v>7.54</v>
      </c>
      <c r="BW21">
        <v>0.09</v>
      </c>
      <c r="BX21">
        <v>0.11700000000000001</v>
      </c>
      <c r="BY21">
        <v>0.16</v>
      </c>
      <c r="BZ21" t="s">
        <v>186</v>
      </c>
      <c r="CA21" t="s">
        <v>166</v>
      </c>
      <c r="CB21" t="s">
        <v>205</v>
      </c>
      <c r="CC21" t="s">
        <v>186</v>
      </c>
      <c r="CD21" t="s">
        <v>166</v>
      </c>
      <c r="CE21" t="s">
        <v>205</v>
      </c>
      <c r="CF21">
        <v>710</v>
      </c>
      <c r="CG21" s="1">
        <v>1293</v>
      </c>
      <c r="CH21" s="1">
        <v>2215</v>
      </c>
      <c r="CI21" s="1">
        <v>29458907</v>
      </c>
      <c r="CJ21" s="1">
        <v>30672088</v>
      </c>
      <c r="CK21" s="1">
        <v>29357735</v>
      </c>
      <c r="CL21" s="127">
        <v>0.98170000000000002</v>
      </c>
      <c r="CM21" s="97">
        <v>2.2480000000000002</v>
      </c>
      <c r="CN21" s="98">
        <v>4.22</v>
      </c>
      <c r="CO21" s="96">
        <v>10.013999999999999</v>
      </c>
      <c r="CP21" s="97">
        <v>8.7999999999999995E-2</v>
      </c>
      <c r="CQ21" s="98">
        <v>0.11700000000000001</v>
      </c>
      <c r="CR21" s="96">
        <v>0.188</v>
      </c>
      <c r="CS21" s="108">
        <v>2.4209999999999998</v>
      </c>
      <c r="CT21" s="109" t="s">
        <v>243</v>
      </c>
      <c r="CU21" s="96">
        <v>10.382</v>
      </c>
      <c r="CV21" s="108">
        <v>2.0750000000000002</v>
      </c>
      <c r="CW21" s="109" t="s">
        <v>243</v>
      </c>
      <c r="CX21" s="110" t="s">
        <v>244</v>
      </c>
      <c r="CY21" s="97">
        <v>649</v>
      </c>
      <c r="CZ21" s="98">
        <v>1293</v>
      </c>
      <c r="DA21" s="96">
        <v>2844</v>
      </c>
      <c r="DB21" s="120">
        <v>28872033</v>
      </c>
      <c r="DC21" s="121">
        <v>30672088</v>
      </c>
      <c r="DD21" s="122">
        <v>28400424</v>
      </c>
      <c r="DF21" s="97">
        <v>2.2949999999999999</v>
      </c>
      <c r="DG21" s="98">
        <v>4.7720000000000002</v>
      </c>
      <c r="DH21" s="98"/>
      <c r="DI21" s="97">
        <v>7.3999999999999996E-2</v>
      </c>
      <c r="DJ21" s="98">
        <v>0.105</v>
      </c>
      <c r="DK21" s="96">
        <v>0.17399999999999999</v>
      </c>
      <c r="DL21" s="108" t="s">
        <v>277</v>
      </c>
      <c r="DM21" s="109" t="s">
        <v>297</v>
      </c>
      <c r="DN21" s="96" t="s">
        <v>318</v>
      </c>
      <c r="DO21" s="108" t="s">
        <v>277</v>
      </c>
      <c r="DP21" s="109" t="s">
        <v>297</v>
      </c>
      <c r="DQ21" s="110" t="s">
        <v>318</v>
      </c>
      <c r="DR21" s="97">
        <v>960</v>
      </c>
      <c r="DS21" s="98">
        <v>2068</v>
      </c>
      <c r="DT21" s="96">
        <v>4850</v>
      </c>
      <c r="DU21" s="120">
        <v>41826287</v>
      </c>
      <c r="DV21" s="121">
        <v>43335612</v>
      </c>
      <c r="DW21" s="122">
        <v>40093390</v>
      </c>
    </row>
    <row r="22" spans="2:127" x14ac:dyDescent="0.25">
      <c r="B22">
        <v>2017</v>
      </c>
      <c r="C22">
        <v>2.59</v>
      </c>
      <c r="D22">
        <v>2.91</v>
      </c>
      <c r="E22">
        <v>3.65</v>
      </c>
      <c r="F22">
        <v>3.57</v>
      </c>
      <c r="G22">
        <v>2.9</v>
      </c>
      <c r="H22">
        <v>4.1900000000000004</v>
      </c>
      <c r="I22">
        <v>4.08</v>
      </c>
      <c r="K22">
        <v>110</v>
      </c>
      <c r="L22">
        <v>124</v>
      </c>
      <c r="M22">
        <v>156</v>
      </c>
      <c r="N22">
        <v>154</v>
      </c>
      <c r="O22">
        <v>128</v>
      </c>
      <c r="P22">
        <v>189</v>
      </c>
      <c r="Q22">
        <v>187</v>
      </c>
      <c r="S22" s="1">
        <v>4241226</v>
      </c>
      <c r="T22" s="1">
        <v>4256608</v>
      </c>
      <c r="U22" s="1">
        <v>4276745</v>
      </c>
      <c r="V22" s="1">
        <v>4318304</v>
      </c>
      <c r="W22" s="1">
        <v>4420763</v>
      </c>
      <c r="X22" s="1">
        <v>4515308</v>
      </c>
      <c r="Y22" s="1">
        <v>4587515</v>
      </c>
      <c r="AA22" s="7">
        <v>2010</v>
      </c>
      <c r="AB22" s="30">
        <v>2.31</v>
      </c>
      <c r="AC22" s="30">
        <v>2.75</v>
      </c>
      <c r="AD22" s="30">
        <v>2.2799999999999998</v>
      </c>
      <c r="AE22" s="30">
        <v>2.33</v>
      </c>
      <c r="AF22" s="30">
        <v>2.38</v>
      </c>
      <c r="AG22" s="30">
        <v>2.46</v>
      </c>
      <c r="AH22" s="33">
        <v>2.37</v>
      </c>
      <c r="AI22">
        <v>95</v>
      </c>
      <c r="AJ22">
        <v>113</v>
      </c>
      <c r="AK22">
        <v>94</v>
      </c>
      <c r="AL22">
        <v>97</v>
      </c>
      <c r="AM22">
        <v>101</v>
      </c>
      <c r="AN22">
        <v>106</v>
      </c>
      <c r="AO22">
        <v>104</v>
      </c>
      <c r="AP22" s="36">
        <v>2.82</v>
      </c>
      <c r="AQ22" s="39">
        <v>3.55</v>
      </c>
      <c r="AR22" s="39">
        <v>4.2</v>
      </c>
      <c r="AS22" s="39">
        <v>4.16</v>
      </c>
      <c r="AT22" s="39">
        <v>4.92</v>
      </c>
      <c r="AU22" s="39">
        <v>4.3600000000000003</v>
      </c>
      <c r="AV22" s="40">
        <v>5.62</v>
      </c>
      <c r="AW22">
        <v>127</v>
      </c>
      <c r="AX22">
        <v>163</v>
      </c>
      <c r="AY22">
        <v>190</v>
      </c>
      <c r="AZ22">
        <v>181</v>
      </c>
      <c r="BA22">
        <v>210</v>
      </c>
      <c r="BB22">
        <v>183</v>
      </c>
      <c r="BC22" s="14">
        <v>239</v>
      </c>
      <c r="BD22" s="24">
        <v>5.61</v>
      </c>
      <c r="BE22" s="24">
        <v>6.26</v>
      </c>
      <c r="BF22" s="24">
        <v>6.5</v>
      </c>
      <c r="BG22" s="24">
        <v>7.62</v>
      </c>
      <c r="BH22" s="24">
        <v>7.55</v>
      </c>
      <c r="BI22" s="24">
        <v>9.4700000000000006</v>
      </c>
      <c r="BJ22" s="27">
        <v>9.92</v>
      </c>
      <c r="BK22">
        <v>239</v>
      </c>
      <c r="BL22">
        <v>260</v>
      </c>
      <c r="BM22">
        <v>276</v>
      </c>
      <c r="BN22">
        <v>321</v>
      </c>
      <c r="BO22">
        <v>319</v>
      </c>
      <c r="BP22">
        <v>406</v>
      </c>
      <c r="BQ22" s="7">
        <v>394</v>
      </c>
      <c r="BS22" s="69">
        <v>2011</v>
      </c>
      <c r="BT22" s="69">
        <v>2.41</v>
      </c>
      <c r="BU22" s="69">
        <v>4.01</v>
      </c>
      <c r="BV22" s="69">
        <v>6.78</v>
      </c>
      <c r="BW22" s="69">
        <v>9.0999999999999998E-2</v>
      </c>
      <c r="BX22" s="69">
        <v>0.114</v>
      </c>
      <c r="BY22" s="69">
        <v>0.151</v>
      </c>
      <c r="BZ22" s="69" t="s">
        <v>187</v>
      </c>
      <c r="CA22" s="69" t="s">
        <v>167</v>
      </c>
      <c r="CB22" s="69" t="s">
        <v>206</v>
      </c>
      <c r="CC22" s="69" t="s">
        <v>187</v>
      </c>
      <c r="CD22" s="69" t="s">
        <v>167</v>
      </c>
      <c r="CE22" s="69" t="s">
        <v>206</v>
      </c>
      <c r="CF22" s="69">
        <v>705</v>
      </c>
      <c r="CG22" s="81">
        <v>1247</v>
      </c>
      <c r="CH22" s="81">
        <v>2021</v>
      </c>
      <c r="CI22" s="81">
        <v>29303874</v>
      </c>
      <c r="CJ22" s="81">
        <v>31064709</v>
      </c>
      <c r="CK22" s="81">
        <v>29821397</v>
      </c>
      <c r="CL22" s="128">
        <v>0.94910000000000005</v>
      </c>
      <c r="CM22" s="99">
        <v>1.99</v>
      </c>
      <c r="CN22" s="100">
        <v>4.01</v>
      </c>
      <c r="CO22" s="101">
        <v>9.5250000000000004</v>
      </c>
      <c r="CP22" s="99">
        <v>8.3000000000000004E-2</v>
      </c>
      <c r="CQ22" s="100">
        <v>0.114</v>
      </c>
      <c r="CR22" s="101">
        <v>0.18099999999999999</v>
      </c>
      <c r="CS22" s="105">
        <v>2.153</v>
      </c>
      <c r="CT22" s="106" t="s">
        <v>245</v>
      </c>
      <c r="CU22" s="101">
        <v>9.8800000000000008</v>
      </c>
      <c r="CV22" s="105">
        <v>1.827</v>
      </c>
      <c r="CW22" s="106" t="s">
        <v>245</v>
      </c>
      <c r="CX22" s="107" t="s">
        <v>246</v>
      </c>
      <c r="CY22" s="99">
        <v>573</v>
      </c>
      <c r="CZ22" s="100">
        <v>1247</v>
      </c>
      <c r="DA22" s="101">
        <v>2765</v>
      </c>
      <c r="DB22" s="117">
        <v>28792794</v>
      </c>
      <c r="DC22" s="118">
        <v>31064709</v>
      </c>
      <c r="DD22" s="119">
        <v>29029968</v>
      </c>
      <c r="DF22" s="99">
        <v>2.2559999999999998</v>
      </c>
      <c r="DG22" s="100">
        <v>4.5199999999999996</v>
      </c>
      <c r="DH22" s="100"/>
      <c r="DI22" s="99">
        <v>7.3999999999999996E-2</v>
      </c>
      <c r="DJ22" s="100">
        <v>0.10199999999999999</v>
      </c>
      <c r="DK22" s="101">
        <v>0.17100000000000001</v>
      </c>
      <c r="DL22" s="105" t="s">
        <v>278</v>
      </c>
      <c r="DM22" s="106" t="s">
        <v>298</v>
      </c>
      <c r="DN22" s="101" t="s">
        <v>319</v>
      </c>
      <c r="DO22" s="105" t="s">
        <v>278</v>
      </c>
      <c r="DP22" s="106" t="s">
        <v>298</v>
      </c>
      <c r="DQ22" s="107" t="s">
        <v>319</v>
      </c>
      <c r="DR22" s="99">
        <v>937</v>
      </c>
      <c r="DS22" s="100">
        <v>1981</v>
      </c>
      <c r="DT22" s="101">
        <v>4849</v>
      </c>
      <c r="DU22" s="117">
        <v>41525960</v>
      </c>
      <c r="DV22" s="118">
        <v>43825239</v>
      </c>
      <c r="DW22" s="119">
        <v>40644038</v>
      </c>
    </row>
    <row r="23" spans="2:127" x14ac:dyDescent="0.25">
      <c r="B23">
        <v>2018</v>
      </c>
      <c r="C23">
        <v>3.19</v>
      </c>
      <c r="D23">
        <v>2.7</v>
      </c>
      <c r="E23">
        <v>2.95</v>
      </c>
      <c r="F23">
        <v>3.1</v>
      </c>
      <c r="G23">
        <v>3.55</v>
      </c>
      <c r="H23">
        <v>3.27</v>
      </c>
      <c r="I23">
        <v>4.2300000000000004</v>
      </c>
      <c r="K23">
        <v>138</v>
      </c>
      <c r="L23">
        <v>115</v>
      </c>
      <c r="M23">
        <v>126</v>
      </c>
      <c r="N23">
        <v>133</v>
      </c>
      <c r="O23">
        <v>154</v>
      </c>
      <c r="P23">
        <v>145</v>
      </c>
      <c r="Q23">
        <v>192</v>
      </c>
      <c r="S23" s="1">
        <v>4319722</v>
      </c>
      <c r="T23" s="1">
        <v>4263601</v>
      </c>
      <c r="U23" s="1">
        <v>4273822</v>
      </c>
      <c r="V23" s="1">
        <v>4292514</v>
      </c>
      <c r="W23" s="1">
        <v>4334743</v>
      </c>
      <c r="X23" s="1">
        <v>4438724</v>
      </c>
      <c r="Y23" s="1">
        <v>4533776</v>
      </c>
      <c r="AA23" s="7">
        <v>2011</v>
      </c>
      <c r="AB23" s="34">
        <v>2.0699999999999998</v>
      </c>
      <c r="AC23" s="31">
        <v>1.87</v>
      </c>
      <c r="AD23" s="31">
        <v>2.06</v>
      </c>
      <c r="AE23" s="31">
        <v>2.23</v>
      </c>
      <c r="AF23" s="31">
        <v>2.89</v>
      </c>
      <c r="AG23" s="31">
        <v>2.2799999999999998</v>
      </c>
      <c r="AH23" s="32">
        <v>3.39</v>
      </c>
      <c r="AI23">
        <v>87</v>
      </c>
      <c r="AJ23">
        <v>77</v>
      </c>
      <c r="AK23">
        <v>85</v>
      </c>
      <c r="AL23">
        <v>92</v>
      </c>
      <c r="AM23">
        <v>120</v>
      </c>
      <c r="AN23">
        <v>97</v>
      </c>
      <c r="AO23">
        <v>147</v>
      </c>
      <c r="AP23" s="41">
        <v>2.93</v>
      </c>
      <c r="AQ23" s="37">
        <v>3.23</v>
      </c>
      <c r="AR23" s="37">
        <v>3.72</v>
      </c>
      <c r="AS23" s="37">
        <v>4.59</v>
      </c>
      <c r="AT23" s="37">
        <v>4.01</v>
      </c>
      <c r="AU23" s="37">
        <v>4.68</v>
      </c>
      <c r="AV23" s="38">
        <v>4.97</v>
      </c>
      <c r="AW23">
        <v>129</v>
      </c>
      <c r="AX23">
        <v>146</v>
      </c>
      <c r="AY23">
        <v>171</v>
      </c>
      <c r="AZ23">
        <v>211</v>
      </c>
      <c r="BA23">
        <v>177</v>
      </c>
      <c r="BB23">
        <v>202</v>
      </c>
      <c r="BC23" s="14">
        <v>211</v>
      </c>
      <c r="BD23" s="28">
        <v>5.51</v>
      </c>
      <c r="BE23" s="25">
        <v>5.82</v>
      </c>
      <c r="BF23" s="25">
        <v>5.93</v>
      </c>
      <c r="BG23" s="25">
        <v>6.51</v>
      </c>
      <c r="BH23" s="25">
        <v>7.22</v>
      </c>
      <c r="BI23" s="25">
        <v>7.65</v>
      </c>
      <c r="BJ23" s="26">
        <v>8.7799999999999994</v>
      </c>
      <c r="BK23">
        <v>235</v>
      </c>
      <c r="BL23">
        <v>251</v>
      </c>
      <c r="BM23">
        <v>248</v>
      </c>
      <c r="BN23">
        <v>277</v>
      </c>
      <c r="BO23">
        <v>308</v>
      </c>
      <c r="BP23">
        <v>323</v>
      </c>
      <c r="BQ23" s="7">
        <v>379</v>
      </c>
      <c r="BS23">
        <v>2012</v>
      </c>
      <c r="BT23">
        <v>2.4700000000000002</v>
      </c>
      <c r="BU23">
        <v>3.94</v>
      </c>
      <c r="BV23">
        <v>7.21</v>
      </c>
      <c r="BW23">
        <v>9.1999999999999998E-2</v>
      </c>
      <c r="BX23">
        <v>0.112</v>
      </c>
      <c r="BY23">
        <v>0.155</v>
      </c>
      <c r="BZ23" t="s">
        <v>188</v>
      </c>
      <c r="CA23" t="s">
        <v>168</v>
      </c>
      <c r="CB23" t="s">
        <v>207</v>
      </c>
      <c r="CC23" t="s">
        <v>188</v>
      </c>
      <c r="CD23" t="s">
        <v>168</v>
      </c>
      <c r="CE23" t="s">
        <v>207</v>
      </c>
      <c r="CF23">
        <v>722</v>
      </c>
      <c r="CG23" s="1">
        <v>1235</v>
      </c>
      <c r="CH23" s="1">
        <v>2159</v>
      </c>
      <c r="CI23" s="1">
        <v>29207489</v>
      </c>
      <c r="CJ23" s="1">
        <v>31359915</v>
      </c>
      <c r="CK23" s="1">
        <v>29923914</v>
      </c>
      <c r="CL23" s="128">
        <v>0.95489999999999997</v>
      </c>
      <c r="CM23" s="97">
        <v>2.286</v>
      </c>
      <c r="CN23" s="98">
        <v>3.94</v>
      </c>
      <c r="CO23" s="96">
        <v>10.066000000000001</v>
      </c>
      <c r="CP23" s="97">
        <v>8.8999999999999996E-2</v>
      </c>
      <c r="CQ23" s="98">
        <v>0.112</v>
      </c>
      <c r="CR23" s="96">
        <v>0.185</v>
      </c>
      <c r="CS23" s="108">
        <v>2.4609999999999999</v>
      </c>
      <c r="CT23" s="109" t="s">
        <v>247</v>
      </c>
      <c r="CU23" s="96">
        <v>10.429</v>
      </c>
      <c r="CV23" s="108">
        <v>2.1110000000000002</v>
      </c>
      <c r="CW23" s="109" t="s">
        <v>247</v>
      </c>
      <c r="CX23" s="110" t="s">
        <v>248</v>
      </c>
      <c r="CY23" s="97">
        <v>659</v>
      </c>
      <c r="CZ23" s="98">
        <v>1235</v>
      </c>
      <c r="DA23" s="96">
        <v>2959</v>
      </c>
      <c r="DB23" s="120">
        <v>28827329</v>
      </c>
      <c r="DC23" s="121">
        <v>31359915</v>
      </c>
      <c r="DD23" s="122">
        <v>29395821</v>
      </c>
      <c r="DF23" s="97">
        <v>2.41</v>
      </c>
      <c r="DG23" s="98">
        <v>4.4039999999999999</v>
      </c>
      <c r="DH23" s="98"/>
      <c r="DI23" s="97">
        <v>7.5999999999999998E-2</v>
      </c>
      <c r="DJ23" s="98">
        <v>0.1</v>
      </c>
      <c r="DK23" s="96">
        <v>0.17100000000000001</v>
      </c>
      <c r="DL23" s="108" t="s">
        <v>279</v>
      </c>
      <c r="DM23" s="109" t="s">
        <v>299</v>
      </c>
      <c r="DN23" s="96" t="s">
        <v>320</v>
      </c>
      <c r="DO23" s="108" t="s">
        <v>279</v>
      </c>
      <c r="DP23" s="109" t="s">
        <v>299</v>
      </c>
      <c r="DQ23" s="110" t="s">
        <v>320</v>
      </c>
      <c r="DR23" s="97">
        <v>998</v>
      </c>
      <c r="DS23" s="98">
        <v>1950</v>
      </c>
      <c r="DT23" s="96">
        <v>4943</v>
      </c>
      <c r="DU23" s="120">
        <v>41411319</v>
      </c>
      <c r="DV23" s="121">
        <v>44273415</v>
      </c>
      <c r="DW23" s="122">
        <v>41142349</v>
      </c>
    </row>
    <row r="24" spans="2:127" x14ac:dyDescent="0.25">
      <c r="B24">
        <v>2019</v>
      </c>
      <c r="C24">
        <v>3.43</v>
      </c>
      <c r="D24">
        <v>2.86</v>
      </c>
      <c r="E24">
        <v>3.44</v>
      </c>
      <c r="F24">
        <v>3.2</v>
      </c>
      <c r="G24">
        <v>3.61</v>
      </c>
      <c r="H24">
        <v>3.85</v>
      </c>
      <c r="I24">
        <v>4.34</v>
      </c>
      <c r="K24">
        <v>146</v>
      </c>
      <c r="L24">
        <v>124</v>
      </c>
      <c r="M24">
        <v>147</v>
      </c>
      <c r="N24">
        <v>137</v>
      </c>
      <c r="O24">
        <v>155</v>
      </c>
      <c r="P24">
        <v>167</v>
      </c>
      <c r="Q24">
        <v>193</v>
      </c>
      <c r="S24" s="1">
        <v>4255827</v>
      </c>
      <c r="T24" s="1">
        <v>4330439</v>
      </c>
      <c r="U24" s="1">
        <v>4269683</v>
      </c>
      <c r="V24" s="1">
        <v>4278323</v>
      </c>
      <c r="W24" s="1">
        <v>4298772</v>
      </c>
      <c r="X24" s="1">
        <v>4341644</v>
      </c>
      <c r="Y24" s="1">
        <v>4444518</v>
      </c>
      <c r="AA24" s="7">
        <v>2012</v>
      </c>
      <c r="AB24" s="34">
        <v>2.15</v>
      </c>
      <c r="AC24" s="34">
        <v>2.02</v>
      </c>
      <c r="AD24" s="31">
        <v>2.1800000000000002</v>
      </c>
      <c r="AE24" s="31">
        <v>2.88</v>
      </c>
      <c r="AF24" s="31">
        <v>2.5299999999999998</v>
      </c>
      <c r="AG24" s="31">
        <v>2.61</v>
      </c>
      <c r="AH24" s="32">
        <v>2.93</v>
      </c>
      <c r="AI24">
        <v>89</v>
      </c>
      <c r="AJ24">
        <v>85</v>
      </c>
      <c r="AK24">
        <v>90</v>
      </c>
      <c r="AL24">
        <v>119</v>
      </c>
      <c r="AM24">
        <v>105</v>
      </c>
      <c r="AN24">
        <v>109</v>
      </c>
      <c r="AO24">
        <v>125</v>
      </c>
      <c r="AP24" s="41">
        <v>3.49</v>
      </c>
      <c r="AQ24" s="42">
        <v>3.1</v>
      </c>
      <c r="AR24" s="37">
        <v>3.61</v>
      </c>
      <c r="AS24" s="37">
        <v>3.61</v>
      </c>
      <c r="AT24" s="37">
        <v>5</v>
      </c>
      <c r="AU24" s="37">
        <v>4.3</v>
      </c>
      <c r="AV24" s="38">
        <v>4.4400000000000004</v>
      </c>
      <c r="AW24">
        <v>152</v>
      </c>
      <c r="AX24">
        <v>137</v>
      </c>
      <c r="AY24">
        <v>164</v>
      </c>
      <c r="AZ24">
        <v>167</v>
      </c>
      <c r="BA24">
        <v>231</v>
      </c>
      <c r="BB24">
        <v>191</v>
      </c>
      <c r="BC24" s="14">
        <v>193</v>
      </c>
      <c r="BD24" s="28">
        <v>5.26</v>
      </c>
      <c r="BE24" s="28">
        <v>5.33</v>
      </c>
      <c r="BF24" s="25">
        <v>6.01</v>
      </c>
      <c r="BG24" s="25">
        <v>7.77</v>
      </c>
      <c r="BH24" s="25">
        <v>7.99</v>
      </c>
      <c r="BI24" s="25">
        <v>8.66</v>
      </c>
      <c r="BJ24" s="26">
        <v>9.52</v>
      </c>
      <c r="BK24">
        <v>225</v>
      </c>
      <c r="BL24">
        <v>229</v>
      </c>
      <c r="BM24">
        <v>261</v>
      </c>
      <c r="BN24">
        <v>327</v>
      </c>
      <c r="BO24">
        <v>342</v>
      </c>
      <c r="BP24">
        <v>371</v>
      </c>
      <c r="BQ24" s="7">
        <v>404</v>
      </c>
      <c r="BS24">
        <v>2013</v>
      </c>
      <c r="BT24">
        <v>2.42</v>
      </c>
      <c r="BU24">
        <v>3.67</v>
      </c>
      <c r="BV24">
        <v>7.06</v>
      </c>
      <c r="BW24">
        <v>9.0999999999999998E-2</v>
      </c>
      <c r="BX24">
        <v>0.108</v>
      </c>
      <c r="BY24">
        <v>0.153</v>
      </c>
      <c r="BZ24" t="s">
        <v>189</v>
      </c>
      <c r="CA24" t="s">
        <v>169</v>
      </c>
      <c r="CB24" t="s">
        <v>208</v>
      </c>
      <c r="CC24" t="s">
        <v>189</v>
      </c>
      <c r="CD24" t="s">
        <v>169</v>
      </c>
      <c r="CE24" t="s">
        <v>208</v>
      </c>
      <c r="CF24">
        <v>703</v>
      </c>
      <c r="CG24" s="1">
        <v>1153</v>
      </c>
      <c r="CH24" s="1">
        <v>2130</v>
      </c>
      <c r="CI24" s="1">
        <v>29073945</v>
      </c>
      <c r="CJ24" s="1">
        <v>31457653</v>
      </c>
      <c r="CK24" s="1">
        <v>30172359</v>
      </c>
      <c r="CL24" s="128">
        <v>0.97170000000000001</v>
      </c>
      <c r="CM24" s="97">
        <v>2.1800000000000002</v>
      </c>
      <c r="CN24" s="98">
        <v>3.67</v>
      </c>
      <c r="CO24" s="96">
        <v>9.782</v>
      </c>
      <c r="CP24" s="97">
        <v>8.6999999999999994E-2</v>
      </c>
      <c r="CQ24" s="98">
        <v>0.108</v>
      </c>
      <c r="CR24" s="96">
        <v>0.18099999999999999</v>
      </c>
      <c r="CS24" s="108">
        <v>2.351</v>
      </c>
      <c r="CT24" s="109" t="s">
        <v>249</v>
      </c>
      <c r="CU24" s="96">
        <v>10.137</v>
      </c>
      <c r="CV24" s="108">
        <v>2.0099999999999998</v>
      </c>
      <c r="CW24" s="109" t="s">
        <v>249</v>
      </c>
      <c r="CX24" s="110" t="s">
        <v>250</v>
      </c>
      <c r="CY24" s="97">
        <v>629</v>
      </c>
      <c r="CZ24" s="98">
        <v>1153</v>
      </c>
      <c r="DA24" s="96">
        <v>2920</v>
      </c>
      <c r="DB24" s="120">
        <v>28848994</v>
      </c>
      <c r="DC24" s="121">
        <v>31457653</v>
      </c>
      <c r="DD24" s="122">
        <v>29849619</v>
      </c>
      <c r="DF24" s="97">
        <v>2.351</v>
      </c>
      <c r="DG24" s="98">
        <v>4.2880000000000003</v>
      </c>
      <c r="DH24" s="98"/>
      <c r="DI24" s="97">
        <v>7.4999999999999997E-2</v>
      </c>
      <c r="DJ24" s="98">
        <v>9.8000000000000004E-2</v>
      </c>
      <c r="DK24" s="96">
        <v>0.16800000000000001</v>
      </c>
      <c r="DL24" s="108" t="s">
        <v>280</v>
      </c>
      <c r="DM24" s="109" t="s">
        <v>300</v>
      </c>
      <c r="DN24" s="96" t="s">
        <v>321</v>
      </c>
      <c r="DO24" s="108" t="s">
        <v>280</v>
      </c>
      <c r="DP24" s="109" t="s">
        <v>300</v>
      </c>
      <c r="DQ24" s="110" t="s">
        <v>321</v>
      </c>
      <c r="DR24" s="97">
        <v>972</v>
      </c>
      <c r="DS24" s="98">
        <v>1906</v>
      </c>
      <c r="DT24" s="96">
        <v>4917</v>
      </c>
      <c r="DU24" s="120">
        <v>41345743</v>
      </c>
      <c r="DV24" s="121">
        <v>44452621</v>
      </c>
      <c r="DW24" s="122">
        <v>41646663</v>
      </c>
    </row>
    <row r="25" spans="2:127" x14ac:dyDescent="0.25">
      <c r="B25">
        <v>2020</v>
      </c>
      <c r="C25">
        <v>2.79</v>
      </c>
      <c r="D25">
        <v>2.93</v>
      </c>
      <c r="E25">
        <v>2.67</v>
      </c>
      <c r="F25">
        <v>3.48</v>
      </c>
      <c r="G25">
        <v>3.73</v>
      </c>
      <c r="H25">
        <v>3.78</v>
      </c>
      <c r="I25">
        <v>3.88</v>
      </c>
      <c r="K25">
        <v>116</v>
      </c>
      <c r="L25">
        <v>125</v>
      </c>
      <c r="M25">
        <v>116</v>
      </c>
      <c r="N25">
        <v>149</v>
      </c>
      <c r="O25">
        <v>160</v>
      </c>
      <c r="P25">
        <v>163</v>
      </c>
      <c r="Q25">
        <v>169</v>
      </c>
      <c r="S25" s="1">
        <v>4159857</v>
      </c>
      <c r="T25" s="1">
        <v>4272385</v>
      </c>
      <c r="U25" s="1">
        <v>4344572</v>
      </c>
      <c r="V25" s="1">
        <v>4283150</v>
      </c>
      <c r="W25" s="1">
        <v>4293020</v>
      </c>
      <c r="X25" s="1">
        <v>4315220</v>
      </c>
      <c r="Y25" s="1">
        <v>4358793</v>
      </c>
      <c r="AA25" s="7">
        <v>2013</v>
      </c>
      <c r="AB25" s="34">
        <v>1.95</v>
      </c>
      <c r="AC25" s="34">
        <v>2.14</v>
      </c>
      <c r="AD25" s="34">
        <v>1.9</v>
      </c>
      <c r="AE25" s="31">
        <v>2.7</v>
      </c>
      <c r="AF25" s="31">
        <v>2.92</v>
      </c>
      <c r="AG25" s="31">
        <v>2.57</v>
      </c>
      <c r="AH25" s="32">
        <v>2.74</v>
      </c>
      <c r="AI25">
        <v>79</v>
      </c>
      <c r="AJ25">
        <v>89</v>
      </c>
      <c r="AK25">
        <v>80</v>
      </c>
      <c r="AL25">
        <v>112</v>
      </c>
      <c r="AM25">
        <v>121</v>
      </c>
      <c r="AN25">
        <v>107</v>
      </c>
      <c r="AO25">
        <v>115</v>
      </c>
      <c r="AP25" s="41">
        <v>2.99</v>
      </c>
      <c r="AQ25" s="42">
        <v>3.56</v>
      </c>
      <c r="AR25" s="42">
        <v>3.46</v>
      </c>
      <c r="AS25" s="37">
        <v>3.02</v>
      </c>
      <c r="AT25" s="37">
        <v>4</v>
      </c>
      <c r="AU25" s="37">
        <v>3.95</v>
      </c>
      <c r="AV25" s="38">
        <v>4.63</v>
      </c>
      <c r="AW25">
        <v>128</v>
      </c>
      <c r="AX25">
        <v>156</v>
      </c>
      <c r="AY25">
        <v>154</v>
      </c>
      <c r="AZ25">
        <v>138</v>
      </c>
      <c r="BA25">
        <v>186</v>
      </c>
      <c r="BB25">
        <v>184</v>
      </c>
      <c r="BC25" s="14">
        <v>207</v>
      </c>
      <c r="BD25" s="28">
        <v>5.28</v>
      </c>
      <c r="BE25" s="28">
        <v>5.49</v>
      </c>
      <c r="BF25" s="28">
        <v>6.62</v>
      </c>
      <c r="BG25" s="25">
        <v>6.67</v>
      </c>
      <c r="BH25" s="25">
        <v>7.5</v>
      </c>
      <c r="BI25" s="25">
        <v>7.94</v>
      </c>
      <c r="BJ25" s="26">
        <v>9.9600000000000009</v>
      </c>
      <c r="BK25">
        <v>231</v>
      </c>
      <c r="BL25">
        <v>236</v>
      </c>
      <c r="BM25">
        <v>286</v>
      </c>
      <c r="BN25">
        <v>291</v>
      </c>
      <c r="BO25">
        <v>317</v>
      </c>
      <c r="BP25">
        <v>341</v>
      </c>
      <c r="BQ25" s="7">
        <v>428</v>
      </c>
      <c r="BS25">
        <v>2014</v>
      </c>
      <c r="BT25">
        <v>2.2999999999999998</v>
      </c>
      <c r="BU25">
        <v>3.96</v>
      </c>
      <c r="BV25">
        <v>6.98</v>
      </c>
      <c r="BW25">
        <v>8.8999999999999996E-2</v>
      </c>
      <c r="BX25">
        <v>0.112</v>
      </c>
      <c r="BY25">
        <v>0.151</v>
      </c>
      <c r="BZ25" t="s">
        <v>190</v>
      </c>
      <c r="CA25" t="s">
        <v>170</v>
      </c>
      <c r="CB25" t="s">
        <v>209</v>
      </c>
      <c r="CC25" t="s">
        <v>190</v>
      </c>
      <c r="CD25" t="s">
        <v>170</v>
      </c>
      <c r="CE25" t="s">
        <v>209</v>
      </c>
      <c r="CF25">
        <v>668</v>
      </c>
      <c r="CG25" s="1">
        <v>1245</v>
      </c>
      <c r="CH25" s="1">
        <v>2134</v>
      </c>
      <c r="CI25" s="1">
        <v>29071915</v>
      </c>
      <c r="CJ25" s="1">
        <v>31464158</v>
      </c>
      <c r="CK25" s="1">
        <v>30557424</v>
      </c>
      <c r="CL25" s="128">
        <v>0.98780000000000001</v>
      </c>
      <c r="CM25" s="97">
        <v>2.0489999999999999</v>
      </c>
      <c r="CN25" s="98">
        <v>3.96</v>
      </c>
      <c r="CO25" s="96">
        <v>9.4789999999999992</v>
      </c>
      <c r="CP25" s="97">
        <v>8.4000000000000005E-2</v>
      </c>
      <c r="CQ25" s="98">
        <v>0.112</v>
      </c>
      <c r="CR25" s="96">
        <v>0.17699999999999999</v>
      </c>
      <c r="CS25" s="108">
        <v>2.214</v>
      </c>
      <c r="CT25" s="109" t="s">
        <v>251</v>
      </c>
      <c r="CU25" s="96">
        <v>9.8260000000000005</v>
      </c>
      <c r="CV25" s="108">
        <v>1.8839999999999999</v>
      </c>
      <c r="CW25" s="109" t="s">
        <v>251</v>
      </c>
      <c r="CX25" s="110" t="s">
        <v>252</v>
      </c>
      <c r="CY25" s="97">
        <v>592</v>
      </c>
      <c r="CZ25" s="98">
        <v>1245</v>
      </c>
      <c r="DA25" s="96">
        <v>2869</v>
      </c>
      <c r="DB25" s="120">
        <v>28897862</v>
      </c>
      <c r="DC25" s="121">
        <v>31464158</v>
      </c>
      <c r="DD25" s="122">
        <v>30267893</v>
      </c>
      <c r="DF25" s="97">
        <v>2.2120000000000002</v>
      </c>
      <c r="DG25" s="98">
        <v>4.4729999999999999</v>
      </c>
      <c r="DH25" s="98"/>
      <c r="DI25" s="97">
        <v>7.2999999999999995E-2</v>
      </c>
      <c r="DJ25" s="98">
        <v>0.1</v>
      </c>
      <c r="DK25" s="96">
        <v>0.16700000000000001</v>
      </c>
      <c r="DL25" s="108" t="s">
        <v>281</v>
      </c>
      <c r="DM25" s="109" t="s">
        <v>301</v>
      </c>
      <c r="DN25" s="96" t="s">
        <v>322</v>
      </c>
      <c r="DO25" s="108" t="s">
        <v>281</v>
      </c>
      <c r="DP25" s="109" t="s">
        <v>301</v>
      </c>
      <c r="DQ25" s="110" t="s">
        <v>322</v>
      </c>
      <c r="DR25" s="97">
        <v>916</v>
      </c>
      <c r="DS25" s="98">
        <v>2000</v>
      </c>
      <c r="DT25" s="96">
        <v>5013</v>
      </c>
      <c r="DU25" s="120">
        <v>41413525</v>
      </c>
      <c r="DV25" s="121">
        <v>44712769</v>
      </c>
      <c r="DW25" s="122">
        <v>42350535</v>
      </c>
    </row>
    <row r="26" spans="2:127" x14ac:dyDescent="0.25">
      <c r="B26">
        <v>2021</v>
      </c>
      <c r="C26">
        <v>2.84</v>
      </c>
      <c r="D26">
        <v>2.83</v>
      </c>
      <c r="E26">
        <v>3.08</v>
      </c>
      <c r="F26">
        <v>3.54</v>
      </c>
      <c r="G26">
        <v>3.44</v>
      </c>
      <c r="H26">
        <v>3.44</v>
      </c>
      <c r="I26">
        <v>3.5</v>
      </c>
      <c r="K26">
        <v>122</v>
      </c>
      <c r="L26">
        <v>121</v>
      </c>
      <c r="M26">
        <v>134</v>
      </c>
      <c r="N26">
        <v>154</v>
      </c>
      <c r="O26">
        <v>147</v>
      </c>
      <c r="P26">
        <v>147</v>
      </c>
      <c r="Q26">
        <v>150</v>
      </c>
      <c r="S26" s="1">
        <v>4292780</v>
      </c>
      <c r="T26" s="1">
        <v>4272123</v>
      </c>
      <c r="U26" s="1">
        <v>4346679</v>
      </c>
      <c r="V26" s="1">
        <v>4347378</v>
      </c>
      <c r="W26" s="1">
        <v>4271130</v>
      </c>
      <c r="X26" s="1">
        <v>4271130</v>
      </c>
      <c r="Y26" s="1">
        <v>4279887</v>
      </c>
      <c r="AA26" s="7">
        <v>2014</v>
      </c>
      <c r="AB26" s="34">
        <v>1.57</v>
      </c>
      <c r="AC26" s="34">
        <v>2.21</v>
      </c>
      <c r="AD26" s="34">
        <v>2.2999999999999998</v>
      </c>
      <c r="AE26" s="34">
        <v>2.2200000000000002</v>
      </c>
      <c r="AF26" s="31">
        <v>2.4</v>
      </c>
      <c r="AG26" s="31">
        <v>2.4</v>
      </c>
      <c r="AH26" s="32">
        <v>2.96</v>
      </c>
      <c r="AI26">
        <v>64</v>
      </c>
      <c r="AJ26">
        <v>90</v>
      </c>
      <c r="AK26">
        <v>96</v>
      </c>
      <c r="AL26">
        <v>94</v>
      </c>
      <c r="AM26">
        <v>100</v>
      </c>
      <c r="AN26">
        <v>100</v>
      </c>
      <c r="AO26">
        <v>124</v>
      </c>
      <c r="AP26" s="41">
        <v>3.46</v>
      </c>
      <c r="AQ26" s="42">
        <v>3.28</v>
      </c>
      <c r="AR26" s="42">
        <v>3.85</v>
      </c>
      <c r="AS26" s="42">
        <v>3.7</v>
      </c>
      <c r="AT26" s="37">
        <v>3.99</v>
      </c>
      <c r="AU26" s="37">
        <v>4.24</v>
      </c>
      <c r="AV26" s="38">
        <v>5.07</v>
      </c>
      <c r="AW26">
        <v>146</v>
      </c>
      <c r="AX26">
        <v>142</v>
      </c>
      <c r="AY26">
        <v>170</v>
      </c>
      <c r="AZ26">
        <v>166</v>
      </c>
      <c r="BA26">
        <v>184</v>
      </c>
      <c r="BB26">
        <v>199</v>
      </c>
      <c r="BC26" s="14">
        <v>238</v>
      </c>
      <c r="BD26" s="28">
        <v>4.79</v>
      </c>
      <c r="BE26" s="28">
        <v>5.72</v>
      </c>
      <c r="BF26" s="28">
        <v>6.62</v>
      </c>
      <c r="BG26" s="28">
        <v>6.62</v>
      </c>
      <c r="BH26" s="25">
        <v>7.48</v>
      </c>
      <c r="BI26" s="25">
        <v>8.09</v>
      </c>
      <c r="BJ26" s="26">
        <v>9.6999999999999993</v>
      </c>
      <c r="BK26">
        <v>216</v>
      </c>
      <c r="BL26">
        <v>252</v>
      </c>
      <c r="BM26">
        <v>287</v>
      </c>
      <c r="BN26">
        <v>288</v>
      </c>
      <c r="BO26">
        <v>328</v>
      </c>
      <c r="BP26">
        <v>344</v>
      </c>
      <c r="BQ26" s="7">
        <v>419</v>
      </c>
      <c r="BS26">
        <v>2015</v>
      </c>
      <c r="BT26">
        <v>2.4500000000000002</v>
      </c>
      <c r="BU26">
        <v>3.57</v>
      </c>
      <c r="BV26">
        <v>6.76</v>
      </c>
      <c r="BW26">
        <v>9.1999999999999998E-2</v>
      </c>
      <c r="BX26">
        <v>0.107</v>
      </c>
      <c r="BY26">
        <v>0.14699999999999999</v>
      </c>
      <c r="BZ26" t="s">
        <v>191</v>
      </c>
      <c r="CA26" t="s">
        <v>171</v>
      </c>
      <c r="CB26" t="s">
        <v>210</v>
      </c>
      <c r="CC26" t="s">
        <v>191</v>
      </c>
      <c r="CD26" t="s">
        <v>171</v>
      </c>
      <c r="CE26" t="s">
        <v>210</v>
      </c>
      <c r="CF26">
        <v>713</v>
      </c>
      <c r="CG26" s="1">
        <v>1116</v>
      </c>
      <c r="CH26" s="1">
        <v>2105</v>
      </c>
      <c r="CI26" s="1">
        <v>29129365</v>
      </c>
      <c r="CJ26" s="1">
        <v>31219892</v>
      </c>
      <c r="CK26" s="1">
        <v>31156996</v>
      </c>
      <c r="CL26" s="128">
        <v>0.98670000000000002</v>
      </c>
      <c r="CM26" s="97">
        <v>2.0259999999999998</v>
      </c>
      <c r="CN26" s="98">
        <v>3.57</v>
      </c>
      <c r="CO26" s="96">
        <v>9.8179999999999996</v>
      </c>
      <c r="CP26" s="97">
        <v>8.4000000000000005E-2</v>
      </c>
      <c r="CQ26" s="98">
        <v>0.107</v>
      </c>
      <c r="CR26" s="96">
        <v>0.18</v>
      </c>
      <c r="CS26" s="108">
        <v>2.19</v>
      </c>
      <c r="CT26" s="109" t="s">
        <v>253</v>
      </c>
      <c r="CU26" s="96">
        <v>10.17</v>
      </c>
      <c r="CV26" s="108">
        <v>1.8620000000000001</v>
      </c>
      <c r="CW26" s="109" t="s">
        <v>253</v>
      </c>
      <c r="CX26" s="110" t="s">
        <v>254</v>
      </c>
      <c r="CY26" s="97">
        <v>586</v>
      </c>
      <c r="CZ26" s="98">
        <v>1116</v>
      </c>
      <c r="DA26" s="96">
        <v>2987</v>
      </c>
      <c r="DB26" s="120">
        <v>28923781</v>
      </c>
      <c r="DC26" s="121">
        <v>31219892</v>
      </c>
      <c r="DD26" s="122">
        <v>30423456</v>
      </c>
      <c r="DF26" s="97">
        <v>2.2599999999999998</v>
      </c>
      <c r="DG26" s="98">
        <v>4.0789999999999997</v>
      </c>
      <c r="DH26" s="98"/>
      <c r="DI26" s="97">
        <v>7.3999999999999996E-2</v>
      </c>
      <c r="DJ26" s="98">
        <v>9.5000000000000001E-2</v>
      </c>
      <c r="DK26" s="96">
        <v>0.16700000000000001</v>
      </c>
      <c r="DL26" s="108" t="s">
        <v>282</v>
      </c>
      <c r="DM26" s="109" t="s">
        <v>302</v>
      </c>
      <c r="DN26" s="96" t="s">
        <v>323</v>
      </c>
      <c r="DO26" s="108" t="s">
        <v>282</v>
      </c>
      <c r="DP26" s="109" t="s">
        <v>302</v>
      </c>
      <c r="DQ26" s="110" t="s">
        <v>323</v>
      </c>
      <c r="DR26" s="97">
        <v>939</v>
      </c>
      <c r="DS26" s="98">
        <v>1833</v>
      </c>
      <c r="DT26" s="96">
        <v>5113</v>
      </c>
      <c r="DU26" s="120">
        <v>41552105</v>
      </c>
      <c r="DV26" s="121">
        <v>44933638</v>
      </c>
      <c r="DW26" s="122">
        <v>42940038</v>
      </c>
    </row>
    <row r="27" spans="2:127" x14ac:dyDescent="0.25">
      <c r="B27">
        <v>2022</v>
      </c>
      <c r="C27">
        <v>3.37</v>
      </c>
      <c r="D27">
        <v>3.31</v>
      </c>
      <c r="E27">
        <v>2.82</v>
      </c>
      <c r="F27">
        <v>3.2</v>
      </c>
      <c r="G27">
        <v>4.28</v>
      </c>
      <c r="H27">
        <v>4.28</v>
      </c>
      <c r="I27">
        <v>4.03</v>
      </c>
      <c r="K27">
        <v>146</v>
      </c>
      <c r="L27">
        <v>142</v>
      </c>
      <c r="M27">
        <v>125</v>
      </c>
      <c r="N27">
        <v>151</v>
      </c>
      <c r="O27">
        <v>192</v>
      </c>
      <c r="P27">
        <v>192</v>
      </c>
      <c r="Q27">
        <v>177</v>
      </c>
      <c r="S27" s="1">
        <v>4326642</v>
      </c>
      <c r="T27" s="1">
        <v>4295710</v>
      </c>
      <c r="U27" s="1">
        <v>4438006</v>
      </c>
      <c r="V27" s="1">
        <v>4723644</v>
      </c>
      <c r="W27" s="1">
        <v>4483807</v>
      </c>
      <c r="X27" s="1">
        <v>4483807</v>
      </c>
      <c r="Y27" s="1">
        <v>4396849</v>
      </c>
      <c r="AA27" s="7">
        <v>2015</v>
      </c>
      <c r="AB27" s="34">
        <v>1.84</v>
      </c>
      <c r="AC27" s="34">
        <v>1.98</v>
      </c>
      <c r="AD27" s="34">
        <v>2.06</v>
      </c>
      <c r="AE27" s="34">
        <v>2.84</v>
      </c>
      <c r="AF27" s="34">
        <v>2.54</v>
      </c>
      <c r="AG27" s="31">
        <v>2.94</v>
      </c>
      <c r="AH27" s="32">
        <v>2.91</v>
      </c>
      <c r="AI27">
        <v>76</v>
      </c>
      <c r="AJ27">
        <v>81</v>
      </c>
      <c r="AK27">
        <v>84</v>
      </c>
      <c r="AL27">
        <v>119</v>
      </c>
      <c r="AM27">
        <v>108</v>
      </c>
      <c r="AN27">
        <v>123</v>
      </c>
      <c r="AO27">
        <v>122</v>
      </c>
      <c r="AP27" s="41">
        <v>2.8</v>
      </c>
      <c r="AQ27" s="42">
        <v>2.63</v>
      </c>
      <c r="AR27" s="42">
        <v>3.19</v>
      </c>
      <c r="AS27" s="42">
        <v>3.7</v>
      </c>
      <c r="AT27" s="42">
        <v>4.13</v>
      </c>
      <c r="AU27" s="37">
        <v>3.78</v>
      </c>
      <c r="AV27" s="38">
        <v>4.62</v>
      </c>
      <c r="AW27">
        <v>118</v>
      </c>
      <c r="AX27">
        <v>112</v>
      </c>
      <c r="AY27">
        <v>139</v>
      </c>
      <c r="AZ27">
        <v>165</v>
      </c>
      <c r="BA27">
        <v>187</v>
      </c>
      <c r="BB27">
        <v>176</v>
      </c>
      <c r="BC27" s="14">
        <v>219</v>
      </c>
      <c r="BD27" s="28">
        <v>4.57</v>
      </c>
      <c r="BE27" s="28">
        <v>5.0599999999999996</v>
      </c>
      <c r="BF27" s="28">
        <v>6.1</v>
      </c>
      <c r="BG27" s="28">
        <v>6.71</v>
      </c>
      <c r="BH27" s="28">
        <v>7.39</v>
      </c>
      <c r="BI27" s="25">
        <v>8.56</v>
      </c>
      <c r="BJ27" s="26">
        <v>9.19</v>
      </c>
      <c r="BK27">
        <v>216</v>
      </c>
      <c r="BL27">
        <v>230</v>
      </c>
      <c r="BM27">
        <v>271</v>
      </c>
      <c r="BN27">
        <v>293</v>
      </c>
      <c r="BO27">
        <v>324</v>
      </c>
      <c r="BP27">
        <v>378</v>
      </c>
      <c r="BQ27" s="7">
        <v>393</v>
      </c>
      <c r="BS27">
        <v>2016</v>
      </c>
      <c r="BT27">
        <v>2.4</v>
      </c>
      <c r="BU27">
        <v>3.52</v>
      </c>
      <c r="BV27">
        <v>6.95</v>
      </c>
      <c r="BW27">
        <v>9.0999999999999998E-2</v>
      </c>
      <c r="BX27">
        <v>0.107</v>
      </c>
      <c r="BY27">
        <v>0.14799999999999999</v>
      </c>
      <c r="BZ27" t="s">
        <v>192</v>
      </c>
      <c r="CA27" t="s">
        <v>172</v>
      </c>
      <c r="CB27" t="s">
        <v>211</v>
      </c>
      <c r="CC27" t="s">
        <v>192</v>
      </c>
      <c r="CD27" t="s">
        <v>172</v>
      </c>
      <c r="CE27" t="s">
        <v>211</v>
      </c>
      <c r="CF27">
        <v>700</v>
      </c>
      <c r="CG27" s="1">
        <v>1087</v>
      </c>
      <c r="CH27" s="1">
        <v>2204</v>
      </c>
      <c r="CI27" s="1">
        <v>29141430</v>
      </c>
      <c r="CJ27" s="1">
        <v>30843811</v>
      </c>
      <c r="CK27" s="1">
        <v>31706846</v>
      </c>
      <c r="CL27" s="128">
        <v>1.0045999999999999</v>
      </c>
      <c r="CM27" s="97">
        <v>2.1030000000000002</v>
      </c>
      <c r="CN27" s="98">
        <v>3.52</v>
      </c>
      <c r="CO27" s="96">
        <v>9.9960000000000004</v>
      </c>
      <c r="CP27" s="97">
        <v>8.5000000000000006E-2</v>
      </c>
      <c r="CQ27" s="98">
        <v>0.107</v>
      </c>
      <c r="CR27" s="96">
        <v>0.18099999999999999</v>
      </c>
      <c r="CS27" s="108">
        <v>2.27</v>
      </c>
      <c r="CT27" s="109" t="s">
        <v>255</v>
      </c>
      <c r="CU27" s="96">
        <v>10.35</v>
      </c>
      <c r="CV27" s="108">
        <v>1.9359999999999999</v>
      </c>
      <c r="CW27" s="109" t="s">
        <v>255</v>
      </c>
      <c r="CX27" s="110" t="s">
        <v>256</v>
      </c>
      <c r="CY27" s="97">
        <v>609</v>
      </c>
      <c r="CZ27" s="98">
        <v>1087</v>
      </c>
      <c r="DA27" s="96">
        <v>3060</v>
      </c>
      <c r="DB27" s="120">
        <v>28955871</v>
      </c>
      <c r="DC27" s="121">
        <v>30843811</v>
      </c>
      <c r="DD27" s="122">
        <v>30612431</v>
      </c>
      <c r="DF27" s="97">
        <v>2.29</v>
      </c>
      <c r="DG27" s="98">
        <v>4.048</v>
      </c>
      <c r="DH27" s="98"/>
      <c r="DI27" s="97">
        <v>7.3999999999999996E-2</v>
      </c>
      <c r="DJ27" s="98">
        <v>9.5000000000000001E-2</v>
      </c>
      <c r="DK27" s="96">
        <v>0.16700000000000001</v>
      </c>
      <c r="DL27" s="108" t="s">
        <v>283</v>
      </c>
      <c r="DM27" s="109" t="s">
        <v>303</v>
      </c>
      <c r="DN27" s="96" t="s">
        <v>324</v>
      </c>
      <c r="DO27" s="108" t="s">
        <v>283</v>
      </c>
      <c r="DP27" s="109" t="s">
        <v>303</v>
      </c>
      <c r="DQ27" s="110" t="s">
        <v>324</v>
      </c>
      <c r="DR27" s="97">
        <v>953</v>
      </c>
      <c r="DS27" s="98">
        <v>1818</v>
      </c>
      <c r="DT27" s="96">
        <v>5238</v>
      </c>
      <c r="DU27" s="120">
        <v>41623087</v>
      </c>
      <c r="DV27" s="121">
        <v>44908623</v>
      </c>
      <c r="DW27" s="122">
        <v>43384616</v>
      </c>
    </row>
    <row r="28" spans="2:127" x14ac:dyDescent="0.25">
      <c r="G28" s="1"/>
      <c r="AA28" s="7">
        <v>2016</v>
      </c>
      <c r="AB28" s="34">
        <v>1.89</v>
      </c>
      <c r="AC28" s="34">
        <v>2.17</v>
      </c>
      <c r="AD28" s="34">
        <v>2.04</v>
      </c>
      <c r="AE28" s="34">
        <v>2.54</v>
      </c>
      <c r="AF28" s="34">
        <v>2.36</v>
      </c>
      <c r="AG28" s="34">
        <v>2.7</v>
      </c>
      <c r="AH28" s="32">
        <v>3.09</v>
      </c>
      <c r="AI28">
        <v>78</v>
      </c>
      <c r="AJ28">
        <v>90</v>
      </c>
      <c r="AK28">
        <v>84</v>
      </c>
      <c r="AL28">
        <v>104</v>
      </c>
      <c r="AM28">
        <v>99</v>
      </c>
      <c r="AN28">
        <v>115</v>
      </c>
      <c r="AO28">
        <v>130</v>
      </c>
      <c r="AP28" s="41">
        <v>2.75</v>
      </c>
      <c r="AQ28" s="42">
        <v>3.2</v>
      </c>
      <c r="AR28" s="42">
        <v>3.06</v>
      </c>
      <c r="AS28" s="42">
        <v>3.53</v>
      </c>
      <c r="AT28" s="42">
        <v>4.13</v>
      </c>
      <c r="AU28" s="42">
        <v>3.78</v>
      </c>
      <c r="AV28" s="38">
        <v>4.1100000000000003</v>
      </c>
      <c r="AW28">
        <v>116</v>
      </c>
      <c r="AX28">
        <v>136</v>
      </c>
      <c r="AY28">
        <v>131</v>
      </c>
      <c r="AZ28">
        <v>155</v>
      </c>
      <c r="BA28">
        <v>185</v>
      </c>
      <c r="BB28">
        <v>172</v>
      </c>
      <c r="BC28" s="14">
        <v>192</v>
      </c>
      <c r="BD28" s="28">
        <v>4.4800000000000004</v>
      </c>
      <c r="BE28" s="28">
        <v>4.7</v>
      </c>
      <c r="BF28" s="28">
        <v>6.47</v>
      </c>
      <c r="BG28" s="28">
        <v>6.85</v>
      </c>
      <c r="BH28" s="28">
        <v>7.91</v>
      </c>
      <c r="BI28" s="28">
        <v>8.58</v>
      </c>
      <c r="BJ28" s="26">
        <v>10.06</v>
      </c>
      <c r="BK28">
        <v>213</v>
      </c>
      <c r="BL28">
        <v>223</v>
      </c>
      <c r="BM28">
        <v>295</v>
      </c>
      <c r="BN28">
        <v>305</v>
      </c>
      <c r="BO28">
        <v>346</v>
      </c>
      <c r="BP28">
        <v>377</v>
      </c>
      <c r="BQ28" s="7">
        <v>445</v>
      </c>
      <c r="BS28">
        <v>2017</v>
      </c>
      <c r="BT28">
        <v>2.27</v>
      </c>
      <c r="BU28">
        <v>3.42</v>
      </c>
      <c r="BV28">
        <v>6.29</v>
      </c>
      <c r="BW28">
        <v>8.7999999999999995E-2</v>
      </c>
      <c r="BX28">
        <v>0.106</v>
      </c>
      <c r="BY28">
        <v>0.14000000000000001</v>
      </c>
      <c r="BZ28" t="s">
        <v>193</v>
      </c>
      <c r="CA28" t="s">
        <v>173</v>
      </c>
      <c r="CB28" t="s">
        <v>212</v>
      </c>
      <c r="CC28" t="s">
        <v>193</v>
      </c>
      <c r="CD28" t="s">
        <v>173</v>
      </c>
      <c r="CE28" t="s">
        <v>212</v>
      </c>
      <c r="CF28">
        <v>664</v>
      </c>
      <c r="CG28" s="1">
        <v>1048</v>
      </c>
      <c r="CH28" s="1">
        <v>2027</v>
      </c>
      <c r="CI28" s="1">
        <v>29220361</v>
      </c>
      <c r="CJ28" s="1">
        <v>30616469</v>
      </c>
      <c r="CK28" s="1">
        <v>32206499</v>
      </c>
      <c r="CL28" s="128">
        <v>0.99719999999999998</v>
      </c>
      <c r="CM28" s="97">
        <v>2.0590000000000002</v>
      </c>
      <c r="CN28" s="98">
        <v>3.42</v>
      </c>
      <c r="CO28" s="96">
        <v>9.4030000000000005</v>
      </c>
      <c r="CP28" s="97">
        <v>8.4000000000000005E-2</v>
      </c>
      <c r="CQ28" s="98">
        <v>0.106</v>
      </c>
      <c r="CR28" s="96">
        <v>0.17399999999999999</v>
      </c>
      <c r="CS28" s="108">
        <v>2.2240000000000002</v>
      </c>
      <c r="CT28" s="109" t="s">
        <v>257</v>
      </c>
      <c r="CU28" s="96">
        <v>9.7439999999999998</v>
      </c>
      <c r="CV28" s="108">
        <v>1.8939999999999999</v>
      </c>
      <c r="CW28" s="109" t="s">
        <v>257</v>
      </c>
      <c r="CX28" s="110" t="s">
        <v>258</v>
      </c>
      <c r="CY28" s="97">
        <v>597</v>
      </c>
      <c r="CZ28" s="98">
        <v>1048</v>
      </c>
      <c r="DA28" s="96">
        <v>2920</v>
      </c>
      <c r="DB28" s="120">
        <v>28993463</v>
      </c>
      <c r="DC28" s="121">
        <v>30616469</v>
      </c>
      <c r="DD28" s="122">
        <v>31055357</v>
      </c>
      <c r="DF28" s="97">
        <v>2.2170000000000001</v>
      </c>
      <c r="DG28" s="98">
        <v>3.8839999999999999</v>
      </c>
      <c r="DH28" s="98"/>
      <c r="DI28" s="97">
        <v>7.2999999999999995E-2</v>
      </c>
      <c r="DJ28" s="98">
        <v>9.2999999999999999E-2</v>
      </c>
      <c r="DK28" s="96">
        <v>0.16300000000000001</v>
      </c>
      <c r="DL28" s="108" t="s">
        <v>284</v>
      </c>
      <c r="DM28" s="109" t="s">
        <v>304</v>
      </c>
      <c r="DN28" s="96" t="s">
        <v>325</v>
      </c>
      <c r="DO28" s="108" t="s">
        <v>284</v>
      </c>
      <c r="DP28" s="109" t="s">
        <v>304</v>
      </c>
      <c r="DQ28" s="110" t="s">
        <v>325</v>
      </c>
      <c r="DR28" s="97">
        <v>923</v>
      </c>
      <c r="DS28" s="98">
        <v>1744</v>
      </c>
      <c r="DT28" s="96">
        <v>5190</v>
      </c>
      <c r="DU28" s="120">
        <v>41627289</v>
      </c>
      <c r="DV28" s="121">
        <v>44903784</v>
      </c>
      <c r="DW28" s="122">
        <v>44128642</v>
      </c>
    </row>
    <row r="29" spans="2:127" x14ac:dyDescent="0.25">
      <c r="G29" s="1"/>
      <c r="AA29" s="7">
        <v>2017</v>
      </c>
      <c r="AB29" s="34">
        <v>1.59</v>
      </c>
      <c r="AC29" s="34">
        <v>2.0299999999999998</v>
      </c>
      <c r="AD29" s="34">
        <v>2.33</v>
      </c>
      <c r="AE29" s="34">
        <v>2.2000000000000002</v>
      </c>
      <c r="AF29" s="34">
        <v>2.6</v>
      </c>
      <c r="AG29" s="34">
        <v>2.39</v>
      </c>
      <c r="AH29" s="35">
        <v>2.75</v>
      </c>
      <c r="AI29">
        <v>66</v>
      </c>
      <c r="AJ29">
        <v>84</v>
      </c>
      <c r="AK29">
        <v>97</v>
      </c>
      <c r="AL29">
        <v>91</v>
      </c>
      <c r="AM29">
        <v>107</v>
      </c>
      <c r="AN29">
        <v>101</v>
      </c>
      <c r="AO29">
        <v>118</v>
      </c>
      <c r="AP29" s="41">
        <v>2.59</v>
      </c>
      <c r="AQ29" s="42">
        <v>2.91</v>
      </c>
      <c r="AR29" s="42">
        <v>3.65</v>
      </c>
      <c r="AS29" s="42">
        <v>3.57</v>
      </c>
      <c r="AT29" s="42">
        <v>2.9</v>
      </c>
      <c r="AU29" s="42">
        <v>4.1900000000000004</v>
      </c>
      <c r="AV29" s="43">
        <v>4.08</v>
      </c>
      <c r="AW29">
        <v>110</v>
      </c>
      <c r="AX29">
        <v>124</v>
      </c>
      <c r="AY29">
        <v>156</v>
      </c>
      <c r="AZ29">
        <v>154</v>
      </c>
      <c r="BA29">
        <v>128</v>
      </c>
      <c r="BB29">
        <v>189</v>
      </c>
      <c r="BC29" s="14">
        <v>187</v>
      </c>
      <c r="BD29" s="28">
        <v>4.4800000000000004</v>
      </c>
      <c r="BE29" s="28">
        <v>4.8</v>
      </c>
      <c r="BF29" s="28">
        <v>5.33</v>
      </c>
      <c r="BG29" s="28">
        <v>6.29</v>
      </c>
      <c r="BH29" s="28">
        <v>7.04</v>
      </c>
      <c r="BI29" s="28">
        <v>7.94</v>
      </c>
      <c r="BJ29" s="29">
        <v>8.5</v>
      </c>
      <c r="BK29">
        <v>211</v>
      </c>
      <c r="BL29">
        <v>230</v>
      </c>
      <c r="BM29">
        <v>255</v>
      </c>
      <c r="BN29">
        <v>289</v>
      </c>
      <c r="BO29">
        <v>316</v>
      </c>
      <c r="BP29">
        <v>350</v>
      </c>
      <c r="BQ29" s="7">
        <v>376</v>
      </c>
      <c r="BS29">
        <v>2018</v>
      </c>
      <c r="BT29">
        <v>2.52</v>
      </c>
      <c r="BU29">
        <v>3.29</v>
      </c>
      <c r="BV29">
        <v>6.39</v>
      </c>
      <c r="BW29">
        <v>9.2999999999999999E-2</v>
      </c>
      <c r="BX29">
        <v>0.104</v>
      </c>
      <c r="BY29">
        <v>0.14000000000000001</v>
      </c>
      <c r="BZ29" t="s">
        <v>194</v>
      </c>
      <c r="CA29" t="s">
        <v>174</v>
      </c>
      <c r="CB29" t="s">
        <v>213</v>
      </c>
      <c r="CC29" t="s">
        <v>194</v>
      </c>
      <c r="CD29" t="s">
        <v>174</v>
      </c>
      <c r="CE29" t="s">
        <v>213</v>
      </c>
      <c r="CF29">
        <v>737</v>
      </c>
      <c r="CG29" s="1">
        <v>1003</v>
      </c>
      <c r="CH29" s="1">
        <v>2075</v>
      </c>
      <c r="CI29" s="1">
        <v>29209348</v>
      </c>
      <c r="CJ29" s="1">
        <v>30456902</v>
      </c>
      <c r="CK29" s="1">
        <v>32484587</v>
      </c>
      <c r="CL29" s="128">
        <v>0.99829999999999997</v>
      </c>
      <c r="CM29" s="97">
        <v>2.0939999999999999</v>
      </c>
      <c r="CN29" s="98">
        <v>3.29</v>
      </c>
      <c r="CO29" s="96">
        <v>9.5380000000000003</v>
      </c>
      <c r="CP29" s="97">
        <v>8.5000000000000006E-2</v>
      </c>
      <c r="CQ29" s="98">
        <v>0.104</v>
      </c>
      <c r="CR29" s="96">
        <v>0.17399999999999999</v>
      </c>
      <c r="CS29" s="108">
        <v>2.2599999999999998</v>
      </c>
      <c r="CT29" s="109" t="s">
        <v>259</v>
      </c>
      <c r="CU29" s="96">
        <v>9.8780000000000001</v>
      </c>
      <c r="CV29" s="108">
        <v>1.927</v>
      </c>
      <c r="CW29" s="109" t="s">
        <v>259</v>
      </c>
      <c r="CX29" s="110" t="s">
        <v>260</v>
      </c>
      <c r="CY29" s="97">
        <v>607</v>
      </c>
      <c r="CZ29" s="98">
        <v>1003</v>
      </c>
      <c r="DA29" s="96">
        <v>3009</v>
      </c>
      <c r="DB29" s="120">
        <v>28990429</v>
      </c>
      <c r="DC29" s="121">
        <v>30456902</v>
      </c>
      <c r="DD29" s="122">
        <v>31548799</v>
      </c>
      <c r="DF29" s="97">
        <v>2.3490000000000002</v>
      </c>
      <c r="DG29" s="98">
        <v>3.762</v>
      </c>
      <c r="DH29" s="98"/>
      <c r="DI29" s="97">
        <v>7.4999999999999997E-2</v>
      </c>
      <c r="DJ29" s="98">
        <v>9.1999999999999998E-2</v>
      </c>
      <c r="DK29" s="96">
        <v>0.16200000000000001</v>
      </c>
      <c r="DL29" s="108" t="s">
        <v>285</v>
      </c>
      <c r="DM29" s="109" t="s">
        <v>305</v>
      </c>
      <c r="DN29" s="96" t="s">
        <v>326</v>
      </c>
      <c r="DO29" s="108" t="s">
        <v>285</v>
      </c>
      <c r="DP29" s="109" t="s">
        <v>305</v>
      </c>
      <c r="DQ29" s="110" t="s">
        <v>326</v>
      </c>
      <c r="DR29" s="97">
        <v>975</v>
      </c>
      <c r="DS29" s="98">
        <v>1678</v>
      </c>
      <c r="DT29" s="96">
        <v>5224</v>
      </c>
      <c r="DU29" s="120">
        <v>41504327</v>
      </c>
      <c r="DV29" s="121">
        <v>44605877</v>
      </c>
      <c r="DW29" s="122">
        <v>44605209</v>
      </c>
    </row>
    <row r="30" spans="2:127" x14ac:dyDescent="0.25">
      <c r="G30" s="1"/>
      <c r="AA30" s="7">
        <v>2018</v>
      </c>
      <c r="AB30" s="34">
        <v>1.81</v>
      </c>
      <c r="AC30" s="34">
        <v>2.1800000000000002</v>
      </c>
      <c r="AD30" s="34">
        <v>2.41</v>
      </c>
      <c r="AE30" s="34">
        <v>2.4500000000000002</v>
      </c>
      <c r="AF30" s="34">
        <v>2.97</v>
      </c>
      <c r="AG30" s="34">
        <v>2.69</v>
      </c>
      <c r="AH30" s="35">
        <v>3.16</v>
      </c>
      <c r="AI30">
        <v>76</v>
      </c>
      <c r="AJ30">
        <v>91</v>
      </c>
      <c r="AK30">
        <v>100</v>
      </c>
      <c r="AL30">
        <v>102</v>
      </c>
      <c r="AM30">
        <v>123</v>
      </c>
      <c r="AN30">
        <v>111</v>
      </c>
      <c r="AO30">
        <v>134</v>
      </c>
      <c r="AP30" s="41">
        <v>3.19</v>
      </c>
      <c r="AQ30" s="42">
        <v>2.7</v>
      </c>
      <c r="AR30" s="42">
        <v>2.95</v>
      </c>
      <c r="AS30" s="42">
        <v>3.1</v>
      </c>
      <c r="AT30" s="42">
        <v>3.55</v>
      </c>
      <c r="AU30" s="42">
        <v>3.27</v>
      </c>
      <c r="AV30" s="43">
        <v>4.2300000000000004</v>
      </c>
      <c r="AW30">
        <v>138</v>
      </c>
      <c r="AX30">
        <v>115</v>
      </c>
      <c r="AY30">
        <v>126</v>
      </c>
      <c r="AZ30">
        <v>133</v>
      </c>
      <c r="BA30">
        <v>154</v>
      </c>
      <c r="BB30">
        <v>145</v>
      </c>
      <c r="BC30" s="14">
        <v>192</v>
      </c>
      <c r="BD30" s="28">
        <v>3.71</v>
      </c>
      <c r="BE30" s="28">
        <v>5.24</v>
      </c>
      <c r="BF30" s="28">
        <v>5.32</v>
      </c>
      <c r="BG30" s="28">
        <v>6.35</v>
      </c>
      <c r="BH30" s="28">
        <v>6.87</v>
      </c>
      <c r="BI30" s="28">
        <v>8.91</v>
      </c>
      <c r="BJ30" s="29">
        <v>8.5299999999999994</v>
      </c>
      <c r="BK30">
        <v>171</v>
      </c>
      <c r="BL30">
        <v>248</v>
      </c>
      <c r="BM30">
        <v>256</v>
      </c>
      <c r="BN30">
        <v>305</v>
      </c>
      <c r="BO30">
        <v>317</v>
      </c>
      <c r="BP30">
        <v>401</v>
      </c>
      <c r="BQ30" s="7">
        <v>377</v>
      </c>
      <c r="BS30">
        <v>2019</v>
      </c>
      <c r="BT30">
        <v>2.2200000000000002</v>
      </c>
      <c r="BU30">
        <v>3.54</v>
      </c>
      <c r="BV30">
        <v>6.41</v>
      </c>
      <c r="BW30">
        <v>8.6999999999999994E-2</v>
      </c>
      <c r="BX30">
        <v>0.108</v>
      </c>
      <c r="BY30">
        <v>0.14000000000000001</v>
      </c>
      <c r="BZ30" t="s">
        <v>195</v>
      </c>
      <c r="CA30" t="s">
        <v>175</v>
      </c>
      <c r="CB30" t="s">
        <v>214</v>
      </c>
      <c r="CC30" t="s">
        <v>195</v>
      </c>
      <c r="CD30" t="s">
        <v>175</v>
      </c>
      <c r="CE30" t="s">
        <v>214</v>
      </c>
      <c r="CF30">
        <v>648</v>
      </c>
      <c r="CG30" s="1">
        <v>1069</v>
      </c>
      <c r="CH30" s="1">
        <v>2091</v>
      </c>
      <c r="CI30" s="1">
        <v>29205632</v>
      </c>
      <c r="CJ30" s="1">
        <v>30219206</v>
      </c>
      <c r="CK30" s="1">
        <v>32625711</v>
      </c>
      <c r="CL30" s="128">
        <v>1.0515000000000001</v>
      </c>
      <c r="CM30" s="97">
        <v>1.853</v>
      </c>
      <c r="CN30" s="98">
        <v>3.54</v>
      </c>
      <c r="CO30" s="96">
        <v>8.9440000000000008</v>
      </c>
      <c r="CP30" s="97">
        <v>0.08</v>
      </c>
      <c r="CQ30" s="98">
        <v>0.108</v>
      </c>
      <c r="CR30" s="96">
        <v>0.16700000000000001</v>
      </c>
      <c r="CS30" s="108">
        <v>2.0099999999999998</v>
      </c>
      <c r="CT30" s="109" t="s">
        <v>261</v>
      </c>
      <c r="CU30" s="96">
        <v>9.2710000000000008</v>
      </c>
      <c r="CV30" s="108">
        <v>1.696</v>
      </c>
      <c r="CW30" s="109" t="s">
        <v>261</v>
      </c>
      <c r="CX30" s="110" t="s">
        <v>262</v>
      </c>
      <c r="CY30" s="97">
        <v>536</v>
      </c>
      <c r="CZ30" s="98">
        <v>1069</v>
      </c>
      <c r="DA30" s="96">
        <v>2867</v>
      </c>
      <c r="DB30" s="120">
        <v>28926336</v>
      </c>
      <c r="DC30" s="121">
        <v>30219206</v>
      </c>
      <c r="DD30" s="122">
        <v>32056174</v>
      </c>
      <c r="DF30" s="97">
        <v>2.0649999999999999</v>
      </c>
      <c r="DG30" s="98">
        <v>4.0339999999999998</v>
      </c>
      <c r="DH30" s="98"/>
      <c r="DI30" s="97">
        <v>7.0999999999999994E-2</v>
      </c>
      <c r="DJ30" s="98">
        <v>9.6000000000000002E-2</v>
      </c>
      <c r="DK30" s="96">
        <v>0.158</v>
      </c>
      <c r="DL30" s="108" t="s">
        <v>286</v>
      </c>
      <c r="DM30" s="109" t="s">
        <v>306</v>
      </c>
      <c r="DN30" s="96" t="s">
        <v>327</v>
      </c>
      <c r="DO30" s="108" t="s">
        <v>286</v>
      </c>
      <c r="DP30" s="109" t="s">
        <v>306</v>
      </c>
      <c r="DQ30" s="110" t="s">
        <v>327</v>
      </c>
      <c r="DR30" s="97">
        <v>855</v>
      </c>
      <c r="DS30" s="98">
        <v>1779</v>
      </c>
      <c r="DT30" s="96">
        <v>5048</v>
      </c>
      <c r="DU30" s="120">
        <v>41394640</v>
      </c>
      <c r="DV30" s="121">
        <v>44103353</v>
      </c>
      <c r="DW30" s="122">
        <v>45105770</v>
      </c>
    </row>
    <row r="31" spans="2:127" ht="15.75" thickBot="1" x14ac:dyDescent="0.3">
      <c r="G31" s="1"/>
      <c r="AA31" s="7">
        <v>2019</v>
      </c>
      <c r="AB31" s="34">
        <v>1.89</v>
      </c>
      <c r="AC31" s="34">
        <v>2.04</v>
      </c>
      <c r="AD31" s="34">
        <v>1.77</v>
      </c>
      <c r="AE31" s="34">
        <v>2.16</v>
      </c>
      <c r="AF31" s="34">
        <v>2.75</v>
      </c>
      <c r="AG31" s="34">
        <v>2.0499999999999998</v>
      </c>
      <c r="AH31" s="35">
        <v>2.87</v>
      </c>
      <c r="AI31">
        <v>79</v>
      </c>
      <c r="AJ31">
        <v>86</v>
      </c>
      <c r="AK31">
        <v>74</v>
      </c>
      <c r="AL31">
        <v>90</v>
      </c>
      <c r="AM31">
        <v>115</v>
      </c>
      <c r="AN31">
        <v>85</v>
      </c>
      <c r="AO31">
        <v>119</v>
      </c>
      <c r="AP31" s="41">
        <v>3.43</v>
      </c>
      <c r="AQ31" s="42">
        <v>2.86</v>
      </c>
      <c r="AR31" s="42">
        <v>3.44</v>
      </c>
      <c r="AS31" s="42">
        <v>3.2</v>
      </c>
      <c r="AT31" s="42">
        <v>3.61</v>
      </c>
      <c r="AU31" s="42">
        <v>3.85</v>
      </c>
      <c r="AV31" s="43">
        <v>4.34</v>
      </c>
      <c r="AW31">
        <v>146</v>
      </c>
      <c r="AX31">
        <v>124</v>
      </c>
      <c r="AY31">
        <v>147</v>
      </c>
      <c r="AZ31">
        <v>137</v>
      </c>
      <c r="BA31">
        <v>155</v>
      </c>
      <c r="BB31">
        <v>167</v>
      </c>
      <c r="BC31" s="14">
        <v>193</v>
      </c>
      <c r="BD31" s="28">
        <v>5.2</v>
      </c>
      <c r="BE31" s="28">
        <v>4.58</v>
      </c>
      <c r="BF31" s="28">
        <v>5.56</v>
      </c>
      <c r="BG31" s="28">
        <v>6.29</v>
      </c>
      <c r="BH31" s="28">
        <v>6.99</v>
      </c>
      <c r="BI31" s="28">
        <v>7.76</v>
      </c>
      <c r="BJ31" s="29">
        <v>8.5299999999999994</v>
      </c>
      <c r="BK31">
        <v>236</v>
      </c>
      <c r="BL31">
        <v>211</v>
      </c>
      <c r="BM31">
        <v>263</v>
      </c>
      <c r="BN31">
        <v>303</v>
      </c>
      <c r="BO31">
        <v>336</v>
      </c>
      <c r="BP31">
        <v>358</v>
      </c>
      <c r="BQ31" s="7">
        <v>384</v>
      </c>
      <c r="BS31" s="23">
        <v>2020</v>
      </c>
      <c r="BT31" s="23">
        <v>2.2200000000000002</v>
      </c>
      <c r="BU31" s="23">
        <v>3.32</v>
      </c>
      <c r="BV31" s="23">
        <v>6.23</v>
      </c>
      <c r="BW31" s="23">
        <v>8.6999999999999994E-2</v>
      </c>
      <c r="BX31" s="23">
        <v>0.105</v>
      </c>
      <c r="BY31" s="23">
        <v>0.13800000000000001</v>
      </c>
      <c r="BZ31" s="23" t="s">
        <v>195</v>
      </c>
      <c r="CA31" s="23" t="s">
        <v>176</v>
      </c>
      <c r="CB31" s="23" t="s">
        <v>215</v>
      </c>
      <c r="CC31" s="23" t="s">
        <v>195</v>
      </c>
      <c r="CD31" s="23" t="s">
        <v>176</v>
      </c>
      <c r="CE31" s="23" t="s">
        <v>215</v>
      </c>
      <c r="CF31" s="23">
        <v>648</v>
      </c>
      <c r="CG31" s="23">
        <v>998</v>
      </c>
      <c r="CH31" s="80">
        <v>2036</v>
      </c>
      <c r="CI31" s="80">
        <v>29208937</v>
      </c>
      <c r="CJ31" s="80">
        <v>30026997</v>
      </c>
      <c r="CK31" s="80">
        <v>32679664</v>
      </c>
      <c r="CL31" s="129">
        <v>1.0669999999999999</v>
      </c>
      <c r="CM31" s="102">
        <v>1.8839999999999999</v>
      </c>
      <c r="CN31" s="103">
        <v>3.32</v>
      </c>
      <c r="CO31" s="104">
        <v>9.0269999999999992</v>
      </c>
      <c r="CP31" s="102">
        <v>8.1000000000000003E-2</v>
      </c>
      <c r="CQ31" s="103">
        <v>0.105</v>
      </c>
      <c r="CR31" s="104">
        <v>0.16700000000000001</v>
      </c>
      <c r="CS31" s="111">
        <v>2.0430000000000001</v>
      </c>
      <c r="CT31" s="112" t="s">
        <v>263</v>
      </c>
      <c r="CU31" s="104">
        <v>9.3539999999999992</v>
      </c>
      <c r="CV31" s="111">
        <v>1.726</v>
      </c>
      <c r="CW31" s="112" t="s">
        <v>263</v>
      </c>
      <c r="CX31" s="113" t="s">
        <v>264</v>
      </c>
      <c r="CY31" s="102">
        <v>544</v>
      </c>
      <c r="CZ31" s="103">
        <v>998</v>
      </c>
      <c r="DA31" s="104">
        <v>2927</v>
      </c>
      <c r="DB31" s="123">
        <v>28867876</v>
      </c>
      <c r="DC31" s="124">
        <v>30026997</v>
      </c>
      <c r="DD31" s="125">
        <v>32424511</v>
      </c>
      <c r="DF31" s="102">
        <v>2.0579999999999998</v>
      </c>
      <c r="DG31" s="103">
        <v>3.7639999999999998</v>
      </c>
      <c r="DH31" s="103"/>
      <c r="DI31" s="102">
        <v>7.0999999999999994E-2</v>
      </c>
      <c r="DJ31" s="103">
        <v>9.2999999999999999E-2</v>
      </c>
      <c r="DK31" s="104">
        <v>0.156</v>
      </c>
      <c r="DL31" s="111" t="s">
        <v>287</v>
      </c>
      <c r="DM31" s="112" t="s">
        <v>307</v>
      </c>
      <c r="DN31" s="104" t="s">
        <v>328</v>
      </c>
      <c r="DO31" s="111" t="s">
        <v>287</v>
      </c>
      <c r="DP31" s="112" t="s">
        <v>307</v>
      </c>
      <c r="DQ31" s="113" t="s">
        <v>328</v>
      </c>
      <c r="DR31" s="102">
        <v>852</v>
      </c>
      <c r="DS31" s="103">
        <v>1644</v>
      </c>
      <c r="DT31" s="104">
        <v>5080</v>
      </c>
      <c r="DU31" s="123">
        <v>41396563</v>
      </c>
      <c r="DV31" s="124">
        <v>43672132</v>
      </c>
      <c r="DW31" s="125">
        <v>45585060</v>
      </c>
    </row>
    <row r="32" spans="2:127" ht="15.75" thickBot="1" x14ac:dyDescent="0.3">
      <c r="G32" s="1"/>
      <c r="AA32" s="7">
        <v>2020</v>
      </c>
      <c r="AB32" s="34">
        <v>1.96</v>
      </c>
      <c r="AC32" s="34">
        <v>1.9</v>
      </c>
      <c r="AD32" s="34">
        <v>2.09</v>
      </c>
      <c r="AE32" s="34">
        <v>2.2000000000000002</v>
      </c>
      <c r="AF32" s="34">
        <v>2.39</v>
      </c>
      <c r="AG32" s="34">
        <v>2.65</v>
      </c>
      <c r="AH32" s="35">
        <v>2.33</v>
      </c>
      <c r="AI32">
        <v>80</v>
      </c>
      <c r="AJ32">
        <v>80</v>
      </c>
      <c r="AK32">
        <v>88</v>
      </c>
      <c r="AL32">
        <v>92</v>
      </c>
      <c r="AM32">
        <v>100</v>
      </c>
      <c r="AN32">
        <v>111</v>
      </c>
      <c r="AO32">
        <v>97</v>
      </c>
      <c r="AP32" s="44">
        <v>2.79</v>
      </c>
      <c r="AQ32" s="45">
        <v>2.93</v>
      </c>
      <c r="AR32" s="45">
        <v>2.67</v>
      </c>
      <c r="AS32" s="45">
        <v>3.48</v>
      </c>
      <c r="AT32" s="45">
        <v>3.73</v>
      </c>
      <c r="AU32" s="45">
        <v>3.78</v>
      </c>
      <c r="AV32" s="46">
        <v>3.88</v>
      </c>
      <c r="AW32" s="15">
        <v>116</v>
      </c>
      <c r="AX32" s="15">
        <v>125</v>
      </c>
      <c r="AY32" s="15">
        <v>116</v>
      </c>
      <c r="AZ32" s="15">
        <v>149</v>
      </c>
      <c r="BA32" s="15">
        <v>160</v>
      </c>
      <c r="BB32" s="15">
        <v>163</v>
      </c>
      <c r="BC32" s="16">
        <v>169</v>
      </c>
      <c r="BD32" s="28">
        <v>4.7300000000000004</v>
      </c>
      <c r="BE32" s="28">
        <v>4.46</v>
      </c>
      <c r="BF32" s="28">
        <v>5.01</v>
      </c>
      <c r="BG32" s="28">
        <v>6.17</v>
      </c>
      <c r="BH32" s="28">
        <v>7.05</v>
      </c>
      <c r="BI32" s="28">
        <v>7.59</v>
      </c>
      <c r="BJ32" s="29">
        <v>8.43</v>
      </c>
      <c r="BK32">
        <v>211</v>
      </c>
      <c r="BL32">
        <v>203</v>
      </c>
      <c r="BM32">
        <v>232</v>
      </c>
      <c r="BN32">
        <v>293</v>
      </c>
      <c r="BO32">
        <v>341</v>
      </c>
      <c r="BP32">
        <v>366</v>
      </c>
      <c r="BQ32" s="7">
        <v>390</v>
      </c>
      <c r="BS32" s="8" t="s">
        <v>265</v>
      </c>
      <c r="CL32" s="8" t="s">
        <v>265</v>
      </c>
      <c r="CP32" s="76"/>
      <c r="CQ32" s="76"/>
      <c r="DE32" s="8" t="s">
        <v>265</v>
      </c>
    </row>
    <row r="33" spans="7:118" x14ac:dyDescent="0.25">
      <c r="AA33" s="20" t="s">
        <v>15</v>
      </c>
      <c r="AB33" s="22" t="s">
        <v>12</v>
      </c>
      <c r="AP33" s="23" t="s">
        <v>13</v>
      </c>
      <c r="BD33" s="23" t="s">
        <v>14</v>
      </c>
      <c r="BS33" t="s">
        <v>4</v>
      </c>
      <c r="BT33" s="84" t="s">
        <v>12</v>
      </c>
      <c r="BU33" s="90" t="s">
        <v>13</v>
      </c>
      <c r="BV33" s="1" t="s">
        <v>14</v>
      </c>
      <c r="CL33" t="s">
        <v>4</v>
      </c>
      <c r="CM33" s="94" t="s">
        <v>222</v>
      </c>
      <c r="CN33" s="95" t="s">
        <v>13</v>
      </c>
      <c r="CO33" s="96" t="s">
        <v>223</v>
      </c>
      <c r="CP33" s="76"/>
      <c r="CQ33" s="76"/>
      <c r="CV33" s="1"/>
      <c r="CW33" s="1"/>
      <c r="DE33" t="s">
        <v>4</v>
      </c>
      <c r="DF33" s="94" t="s">
        <v>266</v>
      </c>
      <c r="DG33" s="95" t="s">
        <v>308</v>
      </c>
      <c r="DH33" s="95"/>
    </row>
    <row r="34" spans="7:118" x14ac:dyDescent="0.25">
      <c r="AA34" s="20" t="s">
        <v>11</v>
      </c>
      <c r="AB34" t="s">
        <v>5</v>
      </c>
      <c r="AP34" t="s">
        <v>5</v>
      </c>
      <c r="BD34" t="s">
        <v>5</v>
      </c>
      <c r="BS34" s="89" t="s">
        <v>217</v>
      </c>
      <c r="BT34" t="s">
        <v>6</v>
      </c>
      <c r="CL34" s="89" t="s">
        <v>217</v>
      </c>
      <c r="CM34" t="s">
        <v>6</v>
      </c>
      <c r="CV34" s="1"/>
      <c r="CW34" s="1"/>
      <c r="DE34" s="89" t="s">
        <v>217</v>
      </c>
      <c r="DF34" t="s">
        <v>6</v>
      </c>
      <c r="DN34" s="131"/>
    </row>
    <row r="35" spans="7:118" x14ac:dyDescent="0.25">
      <c r="G35" s="1"/>
      <c r="AA35" s="20" t="s">
        <v>6</v>
      </c>
      <c r="AB35" s="3">
        <f>AVERAGE(AB13:AB22,AC14:AC22,AD15:AD22,AE16:AE22,AF17:AF22,AG18:AG22,AH19:AH22)</f>
        <v>2.4299999999999997</v>
      </c>
      <c r="AP35" s="3">
        <f>AVERAGE(AP13:AP22,AQ14:AQ22,AR15:AR22,AS16:AS22,AT17:AT22,AU18:AU22,AV19:AV22)</f>
        <v>4.1808163265306115</v>
      </c>
      <c r="BD35" s="3">
        <f>AVERAGE(BD13:BD22,BE14:BE22,BF15:BF22,BG16:BG22,BH17:BH22,BI18:BI22,BJ19:BJ22)</f>
        <v>7.1532653061224503</v>
      </c>
      <c r="BS35" s="69" t="s">
        <v>154</v>
      </c>
      <c r="BT35" s="85">
        <v>-1.8755999999999999</v>
      </c>
      <c r="BU35" s="85">
        <v>-1.3216000000000001</v>
      </c>
      <c r="BV35" s="85">
        <v>-0.9476</v>
      </c>
      <c r="BW35" s="82"/>
      <c r="BX35" s="82"/>
      <c r="BZ35" s="83"/>
      <c r="CA35" s="82"/>
      <c r="CB35" s="82"/>
      <c r="CC35" s="82"/>
      <c r="CD35" s="82"/>
      <c r="CL35" s="69" t="s">
        <v>154</v>
      </c>
      <c r="CM35" s="115">
        <v>-1.7758</v>
      </c>
      <c r="CN35" s="85">
        <v>-1.3216000000000001</v>
      </c>
      <c r="CO35" s="115">
        <v>-1.4950000000000001</v>
      </c>
      <c r="CS35" s="8"/>
      <c r="CX35" s="114"/>
      <c r="DE35" s="69" t="s">
        <v>154</v>
      </c>
      <c r="DF35" s="133">
        <v>-1.9279999999999999</v>
      </c>
      <c r="DG35" s="132">
        <v>-0.99639999999999995</v>
      </c>
      <c r="DH35" s="132"/>
      <c r="DN35" s="131"/>
    </row>
    <row r="36" spans="7:118" x14ac:dyDescent="0.25">
      <c r="G36" s="1"/>
      <c r="AA36" s="20" t="s">
        <v>7</v>
      </c>
      <c r="AB36" s="3">
        <f>AVERAGE(AB23:AB32,AC24:AC32,AD25:AD32,AE26:AE32,AF27:AF32,AG28:AG32,AH29:AH32)</f>
        <v>2.2469387755102042</v>
      </c>
      <c r="AP36" s="3">
        <f>AVERAGE(AP23:AP32,AQ24:AQ32,AR25:AR32,AS26:AS32,AT27:AT32,AU28:AU32,AV29:AV32)</f>
        <v>3.3793877551020408</v>
      </c>
      <c r="BD36" s="3">
        <f>AVERAGE(BD23:BD32,BE24:BE32,BF25:BF32,BG26:BG32,BH27:BH32,BI28:BI32,BJ29:BJ32)</f>
        <v>6.1983673469387739</v>
      </c>
      <c r="BS36" t="s">
        <v>18</v>
      </c>
      <c r="BT36" s="82">
        <v>-2.9253999999999998</v>
      </c>
      <c r="BU36" s="82">
        <v>-1.9029</v>
      </c>
      <c r="BV36" s="82">
        <v>-1.6546000000000001</v>
      </c>
      <c r="BZ36" s="83"/>
      <c r="CA36" s="82"/>
      <c r="CB36" s="82"/>
      <c r="CC36" s="82"/>
      <c r="CD36" s="82"/>
      <c r="CL36" t="s">
        <v>18</v>
      </c>
      <c r="CM36">
        <v>-3.4904999999999999</v>
      </c>
      <c r="CN36" s="82">
        <v>-1.9029</v>
      </c>
      <c r="CO36">
        <v>-2.0182000000000002</v>
      </c>
      <c r="CS36" s="8"/>
      <c r="CX36" s="1"/>
      <c r="DE36" t="s">
        <v>18</v>
      </c>
      <c r="DF36" s="76">
        <v>-2.6452</v>
      </c>
      <c r="DG36" s="134">
        <v>-1.7049000000000001</v>
      </c>
      <c r="DH36" s="134"/>
      <c r="DN36" s="131"/>
    </row>
    <row r="37" spans="7:118" x14ac:dyDescent="0.25">
      <c r="G37" s="1"/>
      <c r="AA37" s="20" t="s">
        <v>8</v>
      </c>
      <c r="AB37" s="5">
        <f>(AB35-AB36)/AB35</f>
        <v>7.5333837238599002E-2</v>
      </c>
      <c r="AP37" s="19">
        <f>(AP35-AP36)/AP35</f>
        <v>0.19169188714243859</v>
      </c>
      <c r="BD37" s="5">
        <f>(BD35-BD36)/BD35</f>
        <v>0.13349119853927172</v>
      </c>
      <c r="BS37" t="s">
        <v>150</v>
      </c>
      <c r="BT37" s="82">
        <v>-0.90339999999999998</v>
      </c>
      <c r="BU37" s="82">
        <v>-0.74299999999999999</v>
      </c>
      <c r="BV37" s="82">
        <v>-0.2356</v>
      </c>
      <c r="BZ37" s="83"/>
      <c r="CA37" s="82"/>
      <c r="CB37" s="82"/>
      <c r="CC37" s="82"/>
      <c r="CD37" s="82"/>
      <c r="CL37" t="s">
        <v>150</v>
      </c>
      <c r="CM37">
        <v>-0.1244</v>
      </c>
      <c r="CN37" s="82">
        <v>-0.74299999999999999</v>
      </c>
      <c r="CO37">
        <v>-0.96899999999999997</v>
      </c>
      <c r="CS37" s="8"/>
      <c r="CX37" s="1"/>
      <c r="DE37" t="s">
        <v>150</v>
      </c>
      <c r="DF37" s="76">
        <v>-1.2339</v>
      </c>
      <c r="DG37" s="134">
        <v>-0.2913</v>
      </c>
      <c r="DH37" s="134"/>
      <c r="DN37" s="2"/>
    </row>
    <row r="38" spans="7:118" x14ac:dyDescent="0.25">
      <c r="AA38" s="21" t="s">
        <v>9</v>
      </c>
      <c r="AB38" s="18">
        <f>AB35-AB36</f>
        <v>0.18306122448979556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8">
        <f>AP35-AP36</f>
        <v>0.80142857142857071</v>
      </c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8">
        <f>BD35-BD36</f>
        <v>0.95489795918367637</v>
      </c>
      <c r="BS38" s="79" t="s">
        <v>151</v>
      </c>
      <c r="BT38" s="2">
        <f>BT35-BT36</f>
        <v>1.0497999999999998</v>
      </c>
      <c r="BU38" s="2">
        <f t="shared" ref="BU38:BV38" si="6">BU35-BU36</f>
        <v>0.58129999999999993</v>
      </c>
      <c r="BV38" s="2">
        <f t="shared" si="6"/>
        <v>0.70700000000000007</v>
      </c>
      <c r="CL38" s="79" t="s">
        <v>151</v>
      </c>
      <c r="CM38" s="2">
        <f>CM35-CM36</f>
        <v>1.7146999999999999</v>
      </c>
      <c r="CN38" s="2">
        <f t="shared" ref="CN38" si="7">CN35-CN36</f>
        <v>0.58129999999999993</v>
      </c>
      <c r="CO38" s="2">
        <f t="shared" ref="CO38" si="8">CO35-CO36</f>
        <v>0.52320000000000011</v>
      </c>
      <c r="CX38" s="1"/>
      <c r="DE38" s="79" t="s">
        <v>151</v>
      </c>
      <c r="DF38" s="3">
        <f t="shared" ref="DF38:DG38" si="9">DF35-DF36</f>
        <v>0.71720000000000006</v>
      </c>
      <c r="DG38" s="3">
        <f t="shared" si="9"/>
        <v>0.70850000000000013</v>
      </c>
      <c r="DH38" s="3"/>
      <c r="DN38" s="2"/>
    </row>
    <row r="39" spans="7:118" x14ac:dyDescent="0.25">
      <c r="AA39" s="20"/>
      <c r="AB39">
        <v>11</v>
      </c>
      <c r="AC39">
        <v>12</v>
      </c>
      <c r="AD39">
        <v>13</v>
      </c>
      <c r="AE39">
        <v>14</v>
      </c>
      <c r="AF39">
        <v>15</v>
      </c>
      <c r="AG39">
        <v>16</v>
      </c>
      <c r="AH39">
        <v>17</v>
      </c>
      <c r="AI39">
        <v>11</v>
      </c>
      <c r="AJ39">
        <v>12</v>
      </c>
      <c r="AK39">
        <v>13</v>
      </c>
      <c r="AL39">
        <v>14</v>
      </c>
      <c r="AM39">
        <v>15</v>
      </c>
      <c r="AN39">
        <v>16</v>
      </c>
      <c r="AO39">
        <v>17</v>
      </c>
      <c r="AP39">
        <v>18</v>
      </c>
      <c r="AQ39">
        <v>19</v>
      </c>
      <c r="AR39">
        <v>20</v>
      </c>
      <c r="AS39">
        <v>21</v>
      </c>
      <c r="AT39">
        <v>22</v>
      </c>
      <c r="AU39">
        <v>23</v>
      </c>
      <c r="AV39">
        <v>24</v>
      </c>
      <c r="AW39">
        <v>18</v>
      </c>
      <c r="AX39">
        <v>19</v>
      </c>
      <c r="AY39">
        <v>20</v>
      </c>
      <c r="AZ39">
        <v>21</v>
      </c>
      <c r="BA39">
        <v>22</v>
      </c>
      <c r="BB39">
        <v>23</v>
      </c>
      <c r="BC39">
        <v>24</v>
      </c>
      <c r="BD39" s="48">
        <v>25</v>
      </c>
      <c r="BE39" s="48">
        <v>26</v>
      </c>
      <c r="BF39" s="48">
        <v>27</v>
      </c>
      <c r="BG39" s="48">
        <v>28</v>
      </c>
      <c r="BH39" s="48">
        <v>29</v>
      </c>
      <c r="BI39" s="48">
        <v>30</v>
      </c>
      <c r="BJ39" s="48">
        <v>31</v>
      </c>
      <c r="BK39" s="48">
        <v>25</v>
      </c>
      <c r="BL39">
        <v>26</v>
      </c>
      <c r="BM39" s="48">
        <v>27</v>
      </c>
      <c r="BN39">
        <v>28</v>
      </c>
      <c r="BO39" s="48">
        <v>29</v>
      </c>
      <c r="BP39">
        <v>30</v>
      </c>
      <c r="BQ39" s="48">
        <v>31</v>
      </c>
      <c r="BS39" s="79" t="s">
        <v>152</v>
      </c>
      <c r="BT39" s="2">
        <f>BT37-BT35</f>
        <v>0.97219999999999995</v>
      </c>
      <c r="BU39" s="2">
        <f t="shared" ref="BU39:BV39" si="10">BU37-BU35</f>
        <v>0.57860000000000011</v>
      </c>
      <c r="BV39" s="2">
        <f t="shared" si="10"/>
        <v>0.71199999999999997</v>
      </c>
      <c r="CL39" s="79" t="s">
        <v>152</v>
      </c>
      <c r="CM39" s="2">
        <f t="shared" ref="CM39" si="11">CM37-CM35</f>
        <v>1.6514</v>
      </c>
      <c r="CN39" s="2">
        <f t="shared" ref="CN39" si="12">CN37-CN35</f>
        <v>0.57860000000000011</v>
      </c>
      <c r="CO39" s="2">
        <f t="shared" ref="CO39" si="13">CO37-CO35</f>
        <v>0.52600000000000013</v>
      </c>
      <c r="CX39" s="1"/>
      <c r="DE39" s="79" t="s">
        <v>152</v>
      </c>
      <c r="DF39" s="3">
        <f>DF37-DF35</f>
        <v>0.69409999999999994</v>
      </c>
      <c r="DG39" s="3">
        <f t="shared" ref="DG39" si="14">DG37-DG35</f>
        <v>0.70509999999999995</v>
      </c>
      <c r="DH39" s="3"/>
      <c r="DN39" s="2"/>
    </row>
    <row r="40" spans="7:118" ht="45.75" thickBot="1" x14ac:dyDescent="0.3">
      <c r="AB40" t="s">
        <v>18</v>
      </c>
      <c r="AC40" t="s">
        <v>18</v>
      </c>
      <c r="AD40" t="s">
        <v>18</v>
      </c>
      <c r="AE40" t="s">
        <v>18</v>
      </c>
      <c r="AF40" t="s">
        <v>18</v>
      </c>
      <c r="AG40" t="s">
        <v>18</v>
      </c>
      <c r="AH40" t="s">
        <v>18</v>
      </c>
      <c r="AI40" t="s">
        <v>17</v>
      </c>
      <c r="AJ40" t="s">
        <v>17</v>
      </c>
      <c r="AK40" t="s">
        <v>17</v>
      </c>
      <c r="AL40" t="s">
        <v>17</v>
      </c>
      <c r="AM40" t="s">
        <v>17</v>
      </c>
      <c r="AN40" t="s">
        <v>17</v>
      </c>
      <c r="AO40" t="s">
        <v>17</v>
      </c>
      <c r="AP40" t="s">
        <v>18</v>
      </c>
      <c r="AQ40" t="s">
        <v>18</v>
      </c>
      <c r="AR40" t="s">
        <v>18</v>
      </c>
      <c r="AS40" t="s">
        <v>18</v>
      </c>
      <c r="AT40" t="s">
        <v>18</v>
      </c>
      <c r="AU40" t="s">
        <v>18</v>
      </c>
      <c r="AV40" t="s">
        <v>18</v>
      </c>
      <c r="AW40" t="s">
        <v>17</v>
      </c>
      <c r="AX40" t="s">
        <v>17</v>
      </c>
      <c r="AY40" t="s">
        <v>17</v>
      </c>
      <c r="AZ40" t="s">
        <v>17</v>
      </c>
      <c r="BA40" t="s">
        <v>17</v>
      </c>
      <c r="BB40" t="s">
        <v>17</v>
      </c>
      <c r="BC40" t="s">
        <v>17</v>
      </c>
      <c r="BD40" t="s">
        <v>18</v>
      </c>
      <c r="BE40" t="s">
        <v>18</v>
      </c>
      <c r="BF40" t="s">
        <v>18</v>
      </c>
      <c r="BG40" t="s">
        <v>18</v>
      </c>
      <c r="BH40" t="s">
        <v>18</v>
      </c>
      <c r="BI40" t="s">
        <v>18</v>
      </c>
      <c r="BJ40" t="s">
        <v>18</v>
      </c>
      <c r="BK40" t="s">
        <v>17</v>
      </c>
      <c r="BL40" t="s">
        <v>17</v>
      </c>
      <c r="BM40" t="s">
        <v>17</v>
      </c>
      <c r="BN40" t="s">
        <v>17</v>
      </c>
      <c r="BO40" t="s">
        <v>17</v>
      </c>
      <c r="BP40" t="s">
        <v>17</v>
      </c>
      <c r="BQ40" t="s">
        <v>17</v>
      </c>
      <c r="BS40" s="23" t="s">
        <v>155</v>
      </c>
      <c r="BT40" s="86" t="s">
        <v>153</v>
      </c>
      <c r="BU40" s="86" t="s">
        <v>153</v>
      </c>
      <c r="BV40" s="86">
        <v>1.4999999999999999E-2</v>
      </c>
      <c r="CL40" s="23" t="s">
        <v>155</v>
      </c>
      <c r="CM40" s="116">
        <v>3.5999999999999997E-2</v>
      </c>
      <c r="CN40" s="86" t="s">
        <v>153</v>
      </c>
      <c r="CO40" s="80" t="s">
        <v>153</v>
      </c>
      <c r="CX40" s="1"/>
      <c r="DE40" t="s">
        <v>155</v>
      </c>
      <c r="DF40" s="135" t="s">
        <v>153</v>
      </c>
      <c r="DG40" s="134">
        <v>8.9999999999999993E-3</v>
      </c>
      <c r="DH40" s="134"/>
      <c r="DN40" s="131"/>
    </row>
    <row r="41" spans="7:118" x14ac:dyDescent="0.25">
      <c r="AA41">
        <v>2001</v>
      </c>
      <c r="AB41" s="39">
        <v>2.5</v>
      </c>
      <c r="AC41" s="37">
        <v>2.8</v>
      </c>
      <c r="AD41" s="37">
        <v>3.01</v>
      </c>
      <c r="AE41" s="37">
        <v>3.32</v>
      </c>
      <c r="AF41" s="37" t="s">
        <v>22</v>
      </c>
      <c r="AG41" s="37" t="s">
        <v>23</v>
      </c>
      <c r="AH41" s="38" t="s">
        <v>24</v>
      </c>
      <c r="AI41" s="39">
        <v>1.62</v>
      </c>
      <c r="AJ41" s="37" t="s">
        <v>19</v>
      </c>
      <c r="AK41" s="37" t="s">
        <v>20</v>
      </c>
      <c r="AL41" s="37" t="s">
        <v>21</v>
      </c>
      <c r="AM41" s="37" t="s">
        <v>22</v>
      </c>
      <c r="AN41" s="37" t="s">
        <v>23</v>
      </c>
      <c r="AO41" s="38" t="s">
        <v>24</v>
      </c>
      <c r="AP41" s="57">
        <v>4.6399999999999997</v>
      </c>
      <c r="AQ41" s="58" t="s">
        <v>25</v>
      </c>
      <c r="AR41" s="58" t="s">
        <v>26</v>
      </c>
      <c r="AS41" s="58" t="s">
        <v>27</v>
      </c>
      <c r="AT41" s="58" t="s">
        <v>28</v>
      </c>
      <c r="AU41" s="58" t="s">
        <v>29</v>
      </c>
      <c r="AV41" s="59" t="s">
        <v>30</v>
      </c>
      <c r="AW41" s="60">
        <v>3.41</v>
      </c>
      <c r="AX41" s="61" t="s">
        <v>25</v>
      </c>
      <c r="AY41" s="61" t="s">
        <v>26</v>
      </c>
      <c r="AZ41" s="61" t="s">
        <v>27</v>
      </c>
      <c r="BA41" s="61" t="s">
        <v>28</v>
      </c>
      <c r="BB41" s="61" t="s">
        <v>29</v>
      </c>
      <c r="BC41" s="62" t="s">
        <v>30</v>
      </c>
      <c r="BD41" s="50">
        <v>6.66</v>
      </c>
      <c r="BE41" s="47" t="s">
        <v>31</v>
      </c>
      <c r="BF41" s="47" t="s">
        <v>32</v>
      </c>
      <c r="BG41" s="47" t="s">
        <v>33</v>
      </c>
      <c r="BH41" s="47" t="s">
        <v>34</v>
      </c>
      <c r="BI41" s="47" t="s">
        <v>35</v>
      </c>
      <c r="BJ41" s="51" t="s">
        <v>36</v>
      </c>
      <c r="BK41" s="50">
        <v>5.09</v>
      </c>
      <c r="BL41" s="47" t="s">
        <v>31</v>
      </c>
      <c r="BM41" s="47" t="s">
        <v>32</v>
      </c>
      <c r="BN41" s="47" t="s">
        <v>33</v>
      </c>
      <c r="BO41" s="47" t="s">
        <v>34</v>
      </c>
      <c r="BP41" s="47" t="s">
        <v>35</v>
      </c>
      <c r="BQ41" s="51">
        <v>9.23</v>
      </c>
      <c r="BS41" s="88" t="s">
        <v>216</v>
      </c>
      <c r="BT41" t="s">
        <v>7</v>
      </c>
      <c r="CL41" s="88" t="s">
        <v>216</v>
      </c>
      <c r="CM41" t="s">
        <v>7</v>
      </c>
      <c r="CX41" s="1"/>
      <c r="DE41" s="23" t="s">
        <v>1</v>
      </c>
      <c r="DF41" s="136">
        <f>SUM(DR12:DR21)</f>
        <v>10494</v>
      </c>
      <c r="DG41" s="136">
        <f>SUM(DS12:DS21)</f>
        <v>20392</v>
      </c>
      <c r="DH41" s="136"/>
      <c r="DN41" s="131"/>
    </row>
    <row r="42" spans="7:118" x14ac:dyDescent="0.25">
      <c r="AA42">
        <v>2002</v>
      </c>
      <c r="AB42" s="39">
        <v>2.78</v>
      </c>
      <c r="AC42" s="39">
        <v>2.81</v>
      </c>
      <c r="AD42" s="37">
        <v>3.49</v>
      </c>
      <c r="AE42" s="37">
        <v>3.13</v>
      </c>
      <c r="AF42" s="37" t="s">
        <v>39</v>
      </c>
      <c r="AG42" s="37" t="s">
        <v>40</v>
      </c>
      <c r="AH42" s="38" t="s">
        <v>41</v>
      </c>
      <c r="AI42" s="39">
        <v>1.87</v>
      </c>
      <c r="AJ42" s="39">
        <v>1.9</v>
      </c>
      <c r="AK42" s="37" t="s">
        <v>37</v>
      </c>
      <c r="AL42" s="37" t="s">
        <v>38</v>
      </c>
      <c r="AM42" s="37" t="s">
        <v>39</v>
      </c>
      <c r="AN42" s="37" t="s">
        <v>40</v>
      </c>
      <c r="AO42" s="38" t="s">
        <v>41</v>
      </c>
      <c r="AP42" s="36">
        <v>4.74</v>
      </c>
      <c r="AQ42" s="39">
        <v>4.8099999999999996</v>
      </c>
      <c r="AR42" s="37" t="s">
        <v>42</v>
      </c>
      <c r="AS42" s="37" t="s">
        <v>43</v>
      </c>
      <c r="AT42" s="37" t="s">
        <v>44</v>
      </c>
      <c r="AU42" s="37" t="s">
        <v>45</v>
      </c>
      <c r="AV42" s="38" t="s">
        <v>46</v>
      </c>
      <c r="AW42" s="50">
        <v>3.49</v>
      </c>
      <c r="AX42" s="50">
        <v>3.57</v>
      </c>
      <c r="AY42" s="47" t="s">
        <v>42</v>
      </c>
      <c r="AZ42" s="47" t="s">
        <v>43</v>
      </c>
      <c r="BA42" s="47" t="s">
        <v>44</v>
      </c>
      <c r="BB42" s="47" t="s">
        <v>45</v>
      </c>
      <c r="BC42" s="63" t="s">
        <v>46</v>
      </c>
      <c r="BD42" s="50">
        <v>6.39</v>
      </c>
      <c r="BE42" s="50">
        <v>6.64</v>
      </c>
      <c r="BF42" s="47" t="s">
        <v>47</v>
      </c>
      <c r="BG42" s="47" t="s">
        <v>48</v>
      </c>
      <c r="BH42" s="47" t="s">
        <v>49</v>
      </c>
      <c r="BI42" s="47" t="s">
        <v>50</v>
      </c>
      <c r="BJ42" s="51" t="s">
        <v>51</v>
      </c>
      <c r="BK42" s="50">
        <v>4.88</v>
      </c>
      <c r="BL42" s="50">
        <v>5.08</v>
      </c>
      <c r="BM42" s="47" t="s">
        <v>47</v>
      </c>
      <c r="BN42" s="47" t="s">
        <v>48</v>
      </c>
      <c r="BO42" s="47" t="s">
        <v>49</v>
      </c>
      <c r="BP42" s="47" t="s">
        <v>50</v>
      </c>
      <c r="BQ42" s="51">
        <v>9.9</v>
      </c>
      <c r="BS42" s="69" t="s">
        <v>154</v>
      </c>
      <c r="BT42" s="87">
        <v>-0.77939999999999998</v>
      </c>
      <c r="BU42" s="85">
        <v>-2.0829</v>
      </c>
      <c r="BV42" s="85">
        <v>-1.4346000000000001</v>
      </c>
      <c r="BZ42" s="82"/>
      <c r="CA42" s="82"/>
      <c r="CB42" s="82"/>
      <c r="CC42" s="82"/>
      <c r="CD42" s="82"/>
      <c r="CL42" s="69" t="s">
        <v>154</v>
      </c>
      <c r="CM42" s="69">
        <v>-1.2799</v>
      </c>
      <c r="CN42" s="85">
        <v>-2.0829</v>
      </c>
      <c r="CO42" s="115">
        <v>-0.87929999999999997</v>
      </c>
      <c r="CX42" s="114"/>
      <c r="DE42" s="88" t="s">
        <v>216</v>
      </c>
      <c r="DF42" t="s">
        <v>7</v>
      </c>
    </row>
    <row r="43" spans="7:118" x14ac:dyDescent="0.25">
      <c r="AA43">
        <v>2003</v>
      </c>
      <c r="AB43" s="39">
        <v>2.4700000000000002</v>
      </c>
      <c r="AC43" s="39">
        <v>2.73</v>
      </c>
      <c r="AD43" s="39">
        <v>3.58</v>
      </c>
      <c r="AE43" s="37">
        <v>3.45</v>
      </c>
      <c r="AF43" s="37" t="s">
        <v>53</v>
      </c>
      <c r="AG43" s="37" t="s">
        <v>54</v>
      </c>
      <c r="AH43" s="38" t="s">
        <v>55</v>
      </c>
      <c r="AI43" s="39">
        <v>1.6</v>
      </c>
      <c r="AJ43" s="39">
        <v>1.82</v>
      </c>
      <c r="AK43" s="39">
        <v>2.5499999999999998</v>
      </c>
      <c r="AL43" s="37" t="s">
        <v>52</v>
      </c>
      <c r="AM43" s="37" t="s">
        <v>53</v>
      </c>
      <c r="AN43" s="37" t="s">
        <v>54</v>
      </c>
      <c r="AO43" s="38" t="s">
        <v>55</v>
      </c>
      <c r="AP43" s="36">
        <v>4.09</v>
      </c>
      <c r="AQ43" s="39">
        <v>4.32</v>
      </c>
      <c r="AR43" s="39">
        <v>4.5999999999999996</v>
      </c>
      <c r="AS43" s="37" t="s">
        <v>56</v>
      </c>
      <c r="AT43" s="37" t="s">
        <v>57</v>
      </c>
      <c r="AU43" s="37" t="s">
        <v>58</v>
      </c>
      <c r="AV43" s="38" t="s">
        <v>59</v>
      </c>
      <c r="AW43" s="50">
        <v>2.95</v>
      </c>
      <c r="AX43" s="50">
        <v>3.15</v>
      </c>
      <c r="AY43" s="50">
        <v>3.39</v>
      </c>
      <c r="AZ43" s="47" t="s">
        <v>56</v>
      </c>
      <c r="BA43" s="47" t="s">
        <v>57</v>
      </c>
      <c r="BB43" s="47" t="s">
        <v>58</v>
      </c>
      <c r="BC43" s="63" t="s">
        <v>59</v>
      </c>
      <c r="BD43" s="50">
        <v>6.29</v>
      </c>
      <c r="BE43" s="50">
        <v>7.34</v>
      </c>
      <c r="BF43" s="50">
        <v>7.88</v>
      </c>
      <c r="BG43" s="47" t="s">
        <v>60</v>
      </c>
      <c r="BH43" s="47" t="s">
        <v>61</v>
      </c>
      <c r="BI43" s="47" t="s">
        <v>62</v>
      </c>
      <c r="BJ43" s="51" t="s">
        <v>63</v>
      </c>
      <c r="BK43" s="50">
        <v>4.8</v>
      </c>
      <c r="BL43" s="50">
        <v>5.71</v>
      </c>
      <c r="BM43" s="50">
        <v>6.17</v>
      </c>
      <c r="BN43" s="47" t="s">
        <v>60</v>
      </c>
      <c r="BO43" s="47" t="s">
        <v>61</v>
      </c>
      <c r="BP43" s="47" t="s">
        <v>62</v>
      </c>
      <c r="BQ43" s="51">
        <v>9.15</v>
      </c>
      <c r="BS43" t="s">
        <v>18</v>
      </c>
      <c r="BT43" s="82">
        <v>-2.0729000000000002</v>
      </c>
      <c r="BU43" s="82">
        <v>-3.1395</v>
      </c>
      <c r="BV43" s="82">
        <v>-2.1934</v>
      </c>
      <c r="BZ43" s="83"/>
      <c r="CA43" s="82"/>
      <c r="CB43" s="82"/>
      <c r="CC43" s="82"/>
      <c r="CD43" s="82"/>
      <c r="CL43" t="s">
        <v>18</v>
      </c>
      <c r="CM43">
        <v>-2.7132000000000001</v>
      </c>
      <c r="CN43" s="82">
        <v>-3.1395</v>
      </c>
      <c r="CO43">
        <v>-1.66</v>
      </c>
      <c r="CX43" s="1"/>
      <c r="DE43" s="69" t="s">
        <v>154</v>
      </c>
      <c r="DF43" s="75">
        <v>-1.1052</v>
      </c>
      <c r="DG43" s="132">
        <v>-2.0097999999999998</v>
      </c>
      <c r="DH43" s="132"/>
    </row>
    <row r="44" spans="7:118" x14ac:dyDescent="0.25">
      <c r="AA44">
        <v>2004</v>
      </c>
      <c r="AB44" s="39">
        <v>2.37</v>
      </c>
      <c r="AC44" s="39">
        <v>2.91</v>
      </c>
      <c r="AD44" s="39">
        <v>2.9</v>
      </c>
      <c r="AE44" s="39">
        <v>3.16</v>
      </c>
      <c r="AF44" s="37" t="s">
        <v>64</v>
      </c>
      <c r="AG44" s="37" t="s">
        <v>65</v>
      </c>
      <c r="AH44" s="38" t="s">
        <v>66</v>
      </c>
      <c r="AI44" s="39">
        <v>1.51</v>
      </c>
      <c r="AJ44" s="39">
        <v>1.98</v>
      </c>
      <c r="AK44" s="39">
        <v>1.97</v>
      </c>
      <c r="AL44" s="39">
        <v>2.19</v>
      </c>
      <c r="AM44" s="37" t="s">
        <v>64</v>
      </c>
      <c r="AN44" s="37" t="s">
        <v>65</v>
      </c>
      <c r="AO44" s="38" t="s">
        <v>66</v>
      </c>
      <c r="AP44" s="36">
        <v>4.28</v>
      </c>
      <c r="AQ44" s="39">
        <v>4.5599999999999996</v>
      </c>
      <c r="AR44" s="39">
        <v>4.34</v>
      </c>
      <c r="AS44" s="39">
        <v>4.68</v>
      </c>
      <c r="AT44" s="37" t="s">
        <v>67</v>
      </c>
      <c r="AU44" s="37" t="s">
        <v>68</v>
      </c>
      <c r="AV44" s="38" t="s">
        <v>69</v>
      </c>
      <c r="AW44" s="50">
        <v>3.12</v>
      </c>
      <c r="AX44" s="50">
        <v>3.36</v>
      </c>
      <c r="AY44" s="50">
        <v>3.16</v>
      </c>
      <c r="AZ44" s="50">
        <v>3.46</v>
      </c>
      <c r="BA44" s="47" t="s">
        <v>67</v>
      </c>
      <c r="BB44" s="47" t="s">
        <v>68</v>
      </c>
      <c r="BC44" s="63" t="s">
        <v>69</v>
      </c>
      <c r="BD44" s="50">
        <v>5.91</v>
      </c>
      <c r="BE44" s="50">
        <v>7.15</v>
      </c>
      <c r="BF44" s="50">
        <v>7.78</v>
      </c>
      <c r="BG44" s="50">
        <v>7.74</v>
      </c>
      <c r="BH44" s="47" t="s">
        <v>70</v>
      </c>
      <c r="BI44" s="47" t="s">
        <v>71</v>
      </c>
      <c r="BJ44" s="51" t="s">
        <v>72</v>
      </c>
      <c r="BK44" s="50">
        <v>4.49</v>
      </c>
      <c r="BL44" s="50">
        <v>5.56</v>
      </c>
      <c r="BM44" s="50">
        <v>6.11</v>
      </c>
      <c r="BN44" s="50">
        <v>6.05</v>
      </c>
      <c r="BO44" s="47" t="s">
        <v>70</v>
      </c>
      <c r="BP44" s="47" t="s">
        <v>71</v>
      </c>
      <c r="BQ44" s="51">
        <v>8.7899999999999991</v>
      </c>
      <c r="BS44" t="s">
        <v>150</v>
      </c>
      <c r="BT44" s="82">
        <v>0.51139999999999997</v>
      </c>
      <c r="BU44" s="82">
        <v>-1.0711999999999999</v>
      </c>
      <c r="BV44" s="82">
        <v>-0.69530000000000003</v>
      </c>
      <c r="BZ44" s="83"/>
      <c r="CA44" s="82"/>
      <c r="CB44" s="82"/>
      <c r="CC44" s="82"/>
      <c r="CD44" s="82"/>
      <c r="CL44" t="s">
        <v>150</v>
      </c>
      <c r="CM44">
        <v>0.1062</v>
      </c>
      <c r="CN44" s="82">
        <v>-1.0711999999999999</v>
      </c>
      <c r="CO44">
        <v>-9.2499999999999999E-2</v>
      </c>
      <c r="CS44" s="8"/>
      <c r="CX44" s="114"/>
      <c r="DE44" t="s">
        <v>18</v>
      </c>
      <c r="DF44" s="76">
        <v>-2.6818</v>
      </c>
      <c r="DG44" s="134">
        <v>-2.7635999999999998</v>
      </c>
      <c r="DH44" s="134"/>
    </row>
    <row r="45" spans="7:118" x14ac:dyDescent="0.25">
      <c r="AA45">
        <v>2005</v>
      </c>
      <c r="AB45" s="39">
        <v>2.67</v>
      </c>
      <c r="AC45" s="39">
        <v>2.78</v>
      </c>
      <c r="AD45" s="39">
        <v>3.08</v>
      </c>
      <c r="AE45" s="39">
        <v>3.7</v>
      </c>
      <c r="AF45" s="39">
        <v>3.37</v>
      </c>
      <c r="AG45" s="37" t="s">
        <v>73</v>
      </c>
      <c r="AH45" s="38" t="s">
        <v>74</v>
      </c>
      <c r="AI45" s="39">
        <v>1.74</v>
      </c>
      <c r="AJ45" s="39">
        <v>1.85</v>
      </c>
      <c r="AK45" s="39">
        <v>2.12</v>
      </c>
      <c r="AL45" s="39">
        <v>2.64</v>
      </c>
      <c r="AM45" s="39">
        <v>2.37</v>
      </c>
      <c r="AN45" s="37" t="s">
        <v>73</v>
      </c>
      <c r="AO45" s="38" t="s">
        <v>74</v>
      </c>
      <c r="AP45" s="36">
        <v>4.37</v>
      </c>
      <c r="AQ45" s="39">
        <v>4.8</v>
      </c>
      <c r="AR45" s="39">
        <v>4.38</v>
      </c>
      <c r="AS45" s="39">
        <v>5.62</v>
      </c>
      <c r="AT45" s="39">
        <v>5.68</v>
      </c>
      <c r="AU45" s="37" t="s">
        <v>75</v>
      </c>
      <c r="AV45" s="38" t="s">
        <v>76</v>
      </c>
      <c r="AW45" s="50">
        <v>3.2</v>
      </c>
      <c r="AX45" s="50">
        <v>3.57</v>
      </c>
      <c r="AY45" s="50">
        <v>3.21</v>
      </c>
      <c r="AZ45" s="50">
        <v>4.26</v>
      </c>
      <c r="BA45" s="50">
        <v>4.33</v>
      </c>
      <c r="BB45" s="47" t="s">
        <v>75</v>
      </c>
      <c r="BC45" s="63" t="s">
        <v>76</v>
      </c>
      <c r="BD45" s="50">
        <v>7.06</v>
      </c>
      <c r="BE45" s="50">
        <v>6.95</v>
      </c>
      <c r="BF45" s="50">
        <v>7.59</v>
      </c>
      <c r="BG45" s="50">
        <v>7.97</v>
      </c>
      <c r="BH45" s="50">
        <v>8.89</v>
      </c>
      <c r="BI45" s="47" t="s">
        <v>77</v>
      </c>
      <c r="BJ45" s="51" t="s">
        <v>78</v>
      </c>
      <c r="BK45" s="50">
        <v>5.54</v>
      </c>
      <c r="BL45" s="50">
        <v>5.4</v>
      </c>
      <c r="BM45" s="50">
        <v>5.95</v>
      </c>
      <c r="BN45" s="50">
        <v>6.27</v>
      </c>
      <c r="BO45" s="50">
        <v>7.06</v>
      </c>
      <c r="BP45" s="47" t="s">
        <v>77</v>
      </c>
      <c r="BQ45" s="51">
        <v>9.07</v>
      </c>
      <c r="BS45" s="79" t="s">
        <v>151</v>
      </c>
      <c r="BT45" s="2">
        <f>BT42-BT43</f>
        <v>1.2935000000000003</v>
      </c>
      <c r="BU45" s="2">
        <f t="shared" ref="BU45:BV45" si="15">BU42-BU43</f>
        <v>1.0566</v>
      </c>
      <c r="BV45" s="2">
        <f t="shared" si="15"/>
        <v>0.75879999999999992</v>
      </c>
      <c r="CL45" s="79" t="s">
        <v>151</v>
      </c>
      <c r="CM45" s="2">
        <f t="shared" ref="CM45" si="16">CM42-CM43</f>
        <v>1.4333</v>
      </c>
      <c r="CN45" s="2">
        <f t="shared" ref="CN45" si="17">CN42-CN43</f>
        <v>1.0566</v>
      </c>
      <c r="CO45" s="2">
        <f t="shared" ref="CO45" si="18">CO42-CO43</f>
        <v>0.78069999999999995</v>
      </c>
      <c r="CV45" s="1"/>
      <c r="CW45" s="1"/>
      <c r="DE45" t="s">
        <v>150</v>
      </c>
      <c r="DF45" s="76">
        <v>0.40720000000000001</v>
      </c>
      <c r="DG45" s="134">
        <v>-1.3030999999999999</v>
      </c>
      <c r="DH45" s="134"/>
    </row>
    <row r="46" spans="7:118" x14ac:dyDescent="0.25">
      <c r="AA46">
        <v>2006</v>
      </c>
      <c r="AB46" s="39">
        <v>2.91</v>
      </c>
      <c r="AC46" s="39">
        <v>2.64</v>
      </c>
      <c r="AD46" s="39">
        <v>2.93</v>
      </c>
      <c r="AE46" s="39">
        <v>2.31</v>
      </c>
      <c r="AF46" s="39">
        <v>2.91</v>
      </c>
      <c r="AG46" s="39">
        <v>3.53</v>
      </c>
      <c r="AH46" s="38" t="s">
        <v>79</v>
      </c>
      <c r="AI46" s="39">
        <v>1.94</v>
      </c>
      <c r="AJ46" s="39">
        <v>1.72</v>
      </c>
      <c r="AK46" s="39">
        <v>1.99</v>
      </c>
      <c r="AL46" s="39">
        <v>1.47</v>
      </c>
      <c r="AM46" s="39">
        <v>1.99</v>
      </c>
      <c r="AN46" s="39">
        <v>2.5099999999999998</v>
      </c>
      <c r="AO46" s="38" t="s">
        <v>79</v>
      </c>
      <c r="AP46" s="36">
        <v>3.95</v>
      </c>
      <c r="AQ46" s="39">
        <v>4.41</v>
      </c>
      <c r="AR46" s="39">
        <v>4.2699999999999996</v>
      </c>
      <c r="AS46" s="39">
        <v>5.2</v>
      </c>
      <c r="AT46" s="39">
        <v>4.88</v>
      </c>
      <c r="AU46" s="39">
        <v>6.13</v>
      </c>
      <c r="AV46" s="38" t="s">
        <v>80</v>
      </c>
      <c r="AW46" s="50">
        <v>2.84</v>
      </c>
      <c r="AX46" s="50">
        <v>3.23</v>
      </c>
      <c r="AY46" s="50">
        <v>3.12</v>
      </c>
      <c r="AZ46" s="50">
        <v>3.91</v>
      </c>
      <c r="BA46" s="50">
        <v>3.62</v>
      </c>
      <c r="BB46" s="50">
        <v>4.72</v>
      </c>
      <c r="BC46" s="63" t="s">
        <v>80</v>
      </c>
      <c r="BD46" s="50">
        <v>6.3</v>
      </c>
      <c r="BE46" s="50">
        <v>6.46</v>
      </c>
      <c r="BF46" s="50">
        <v>8.5500000000000007</v>
      </c>
      <c r="BG46" s="50">
        <v>8.24</v>
      </c>
      <c r="BH46" s="50">
        <v>9.31</v>
      </c>
      <c r="BI46" s="50">
        <v>9.73</v>
      </c>
      <c r="BJ46" s="51" t="s">
        <v>81</v>
      </c>
      <c r="BK46" s="50">
        <v>4.88</v>
      </c>
      <c r="BL46" s="50">
        <v>5.01</v>
      </c>
      <c r="BM46" s="50">
        <v>6.83</v>
      </c>
      <c r="BN46" s="50">
        <v>6.53</v>
      </c>
      <c r="BO46" s="50">
        <v>7.47</v>
      </c>
      <c r="BP46" s="50">
        <v>7.84</v>
      </c>
      <c r="BQ46" s="51">
        <v>10.23</v>
      </c>
      <c r="BS46" s="79" t="s">
        <v>152</v>
      </c>
      <c r="BT46" s="2">
        <f>BT44-BT42</f>
        <v>1.2907999999999999</v>
      </c>
      <c r="BU46" s="2">
        <f t="shared" ref="BU46:BV46" si="19">BU44-BU42</f>
        <v>1.0117</v>
      </c>
      <c r="BV46" s="2">
        <f t="shared" si="19"/>
        <v>0.73930000000000007</v>
      </c>
      <c r="CL46" s="79" t="s">
        <v>152</v>
      </c>
      <c r="CM46" s="2">
        <f t="shared" ref="CM46" si="20">CM44-CM42</f>
        <v>1.3861000000000001</v>
      </c>
      <c r="CN46" s="2">
        <f t="shared" ref="CN46" si="21">CN44-CN42</f>
        <v>1.0117</v>
      </c>
      <c r="CO46" s="2">
        <f t="shared" ref="CO46" si="22">CO44-CO42</f>
        <v>0.78679999999999994</v>
      </c>
      <c r="CV46" s="1"/>
      <c r="CW46" s="1"/>
      <c r="DE46" s="79" t="s">
        <v>151</v>
      </c>
      <c r="DF46" s="3">
        <f>DF43-DF44</f>
        <v>1.5766</v>
      </c>
      <c r="DG46" s="3">
        <f t="shared" ref="DG46" si="23">DG43-DG44</f>
        <v>0.75380000000000003</v>
      </c>
      <c r="DH46" s="3"/>
    </row>
    <row r="47" spans="7:118" ht="45" x14ac:dyDescent="0.25">
      <c r="AA47">
        <v>2007</v>
      </c>
      <c r="AB47" s="39">
        <v>2.61</v>
      </c>
      <c r="AC47" s="39">
        <v>2.48</v>
      </c>
      <c r="AD47" s="39">
        <v>3</v>
      </c>
      <c r="AE47" s="39">
        <v>2.96</v>
      </c>
      <c r="AF47" s="39">
        <v>3.34</v>
      </c>
      <c r="AG47" s="39">
        <v>3.42</v>
      </c>
      <c r="AH47" s="40">
        <v>2.84</v>
      </c>
      <c r="AI47" s="39">
        <v>1.7</v>
      </c>
      <c r="AJ47" s="39">
        <v>1.6</v>
      </c>
      <c r="AK47" s="39">
        <v>2.04</v>
      </c>
      <c r="AL47" s="39">
        <v>2.0099999999999998</v>
      </c>
      <c r="AM47" s="39">
        <v>2.34</v>
      </c>
      <c r="AN47" s="39">
        <v>2.42</v>
      </c>
      <c r="AO47" s="40">
        <v>1.94</v>
      </c>
      <c r="AP47" s="36">
        <v>3.93</v>
      </c>
      <c r="AQ47" s="39">
        <v>4.3099999999999996</v>
      </c>
      <c r="AR47" s="39">
        <v>4.74</v>
      </c>
      <c r="AS47" s="39">
        <v>4.82</v>
      </c>
      <c r="AT47" s="39">
        <v>5.0199999999999996</v>
      </c>
      <c r="AU47" s="39">
        <v>6.06</v>
      </c>
      <c r="AV47" s="40">
        <v>5.88</v>
      </c>
      <c r="AW47" s="50">
        <v>2.85</v>
      </c>
      <c r="AX47" s="50">
        <v>3.16</v>
      </c>
      <c r="AY47" s="50">
        <v>3.51</v>
      </c>
      <c r="AZ47" s="50">
        <v>3.59</v>
      </c>
      <c r="BA47" s="50">
        <v>3.76</v>
      </c>
      <c r="BB47" s="50">
        <v>4.6500000000000004</v>
      </c>
      <c r="BC47" s="64">
        <v>4.5</v>
      </c>
      <c r="BD47" s="50">
        <v>5.99</v>
      </c>
      <c r="BE47" s="50">
        <v>6.2</v>
      </c>
      <c r="BF47" s="50">
        <v>6.93</v>
      </c>
      <c r="BG47" s="50">
        <v>7.98</v>
      </c>
      <c r="BH47" s="50">
        <v>9.06</v>
      </c>
      <c r="BI47" s="50">
        <v>10.14</v>
      </c>
      <c r="BJ47" s="52">
        <v>11.48</v>
      </c>
      <c r="BK47" s="50">
        <v>4.6100000000000003</v>
      </c>
      <c r="BL47" s="50">
        <v>4.79</v>
      </c>
      <c r="BM47" s="50">
        <v>5.43</v>
      </c>
      <c r="BN47" s="50">
        <v>6.32</v>
      </c>
      <c r="BO47" s="50">
        <v>7.25</v>
      </c>
      <c r="BP47" s="50">
        <v>8.24</v>
      </c>
      <c r="BQ47" s="52">
        <v>9.41</v>
      </c>
      <c r="BS47" s="23" t="s">
        <v>155</v>
      </c>
      <c r="BT47" s="86">
        <v>0.20200000000000001</v>
      </c>
      <c r="BU47" s="86" t="s">
        <v>153</v>
      </c>
      <c r="BV47" s="86" t="s">
        <v>153</v>
      </c>
      <c r="CL47" s="23" t="s">
        <v>155</v>
      </c>
      <c r="CM47" s="116">
        <v>7.0000000000000007E-2</v>
      </c>
      <c r="CN47" s="86" t="s">
        <v>153</v>
      </c>
      <c r="CO47" s="116">
        <v>3.3000000000000002E-2</v>
      </c>
      <c r="CV47" s="1"/>
      <c r="CW47" s="1"/>
      <c r="DE47" s="79" t="s">
        <v>152</v>
      </c>
      <c r="DF47" s="3">
        <f>DF45-DF43</f>
        <v>1.5124</v>
      </c>
      <c r="DG47" s="3">
        <f t="shared" ref="DG47" si="24">DG45-DG43</f>
        <v>0.70669999999999988</v>
      </c>
      <c r="DH47" s="3"/>
    </row>
    <row r="48" spans="7:118" ht="45" x14ac:dyDescent="0.25">
      <c r="AA48">
        <v>2008</v>
      </c>
      <c r="AB48" s="39">
        <v>2.5099999999999998</v>
      </c>
      <c r="AC48" s="39">
        <v>2.5499999999999998</v>
      </c>
      <c r="AD48" s="39">
        <v>2.74</v>
      </c>
      <c r="AE48" s="39">
        <v>2.61</v>
      </c>
      <c r="AF48" s="39">
        <v>3.38</v>
      </c>
      <c r="AG48" s="39">
        <v>3.58</v>
      </c>
      <c r="AH48" s="40">
        <v>3.58</v>
      </c>
      <c r="AI48" s="39">
        <v>1.61</v>
      </c>
      <c r="AJ48" s="39">
        <v>1.65</v>
      </c>
      <c r="AK48" s="39">
        <v>1.81</v>
      </c>
      <c r="AL48" s="39">
        <v>1.7</v>
      </c>
      <c r="AM48" s="39">
        <v>2.37</v>
      </c>
      <c r="AN48" s="39">
        <v>2.54</v>
      </c>
      <c r="AO48" s="40">
        <v>2.5499999999999998</v>
      </c>
      <c r="AP48" s="36">
        <v>3.49</v>
      </c>
      <c r="AQ48" s="39">
        <v>3.98</v>
      </c>
      <c r="AR48" s="39">
        <v>4.32</v>
      </c>
      <c r="AS48" s="39">
        <v>5.23</v>
      </c>
      <c r="AT48" s="39">
        <v>4.9800000000000004</v>
      </c>
      <c r="AU48" s="39">
        <v>5.83</v>
      </c>
      <c r="AV48" s="40">
        <v>5.99</v>
      </c>
      <c r="AW48" s="50">
        <v>2.4900000000000002</v>
      </c>
      <c r="AX48" s="50">
        <v>2.89</v>
      </c>
      <c r="AY48" s="50">
        <v>3.16</v>
      </c>
      <c r="AZ48" s="50">
        <v>3.94</v>
      </c>
      <c r="BA48" s="50">
        <v>3.72</v>
      </c>
      <c r="BB48" s="50">
        <v>4.46</v>
      </c>
      <c r="BC48" s="64">
        <v>4.59</v>
      </c>
      <c r="BD48" s="50">
        <v>6.27</v>
      </c>
      <c r="BE48" s="50">
        <v>6</v>
      </c>
      <c r="BF48" s="50">
        <v>7.93</v>
      </c>
      <c r="BG48" s="50">
        <v>8.02</v>
      </c>
      <c r="BH48" s="50">
        <v>9.8699999999999992</v>
      </c>
      <c r="BI48" s="50">
        <v>9.4700000000000006</v>
      </c>
      <c r="BJ48" s="52">
        <v>10.81</v>
      </c>
      <c r="BK48" s="50">
        <v>4.8499999999999996</v>
      </c>
      <c r="BL48" s="50">
        <v>4.6100000000000003</v>
      </c>
      <c r="BM48" s="50">
        <v>6.33</v>
      </c>
      <c r="BN48" s="50">
        <v>6.4</v>
      </c>
      <c r="BO48" s="50">
        <v>8.01</v>
      </c>
      <c r="BP48" s="50">
        <v>7.65</v>
      </c>
      <c r="BQ48" s="52">
        <v>8.83</v>
      </c>
      <c r="CV48" s="1"/>
      <c r="CW48" s="1"/>
      <c r="DE48" t="s">
        <v>155</v>
      </c>
      <c r="DF48" s="135">
        <v>0.14199999999999999</v>
      </c>
      <c r="DG48" s="134" t="s">
        <v>153</v>
      </c>
      <c r="DH48" s="134"/>
    </row>
    <row r="49" spans="27:112" x14ac:dyDescent="0.25">
      <c r="AA49">
        <v>2009</v>
      </c>
      <c r="AB49" s="39">
        <v>2.67</v>
      </c>
      <c r="AC49" s="39">
        <v>2.21</v>
      </c>
      <c r="AD49" s="39">
        <v>2.71</v>
      </c>
      <c r="AE49" s="39">
        <v>2.67</v>
      </c>
      <c r="AF49" s="39">
        <v>2.96</v>
      </c>
      <c r="AG49" s="39">
        <v>3.32</v>
      </c>
      <c r="AH49" s="40">
        <v>3.47</v>
      </c>
      <c r="AI49" s="39">
        <v>1.74</v>
      </c>
      <c r="AJ49" s="39">
        <v>1.37</v>
      </c>
      <c r="AK49" s="39">
        <v>1.78</v>
      </c>
      <c r="AL49" s="39">
        <v>1.75</v>
      </c>
      <c r="AM49" s="39">
        <v>2.0099999999999998</v>
      </c>
      <c r="AN49" s="39">
        <v>2.3199999999999998</v>
      </c>
      <c r="AO49" s="40">
        <v>2.46</v>
      </c>
      <c r="AP49" s="36">
        <v>3.29</v>
      </c>
      <c r="AQ49" s="39">
        <v>3.94</v>
      </c>
      <c r="AR49" s="39">
        <v>4.6100000000000003</v>
      </c>
      <c r="AS49" s="39">
        <v>5.14</v>
      </c>
      <c r="AT49" s="39" t="s">
        <v>84</v>
      </c>
      <c r="AU49" s="39">
        <v>6.04</v>
      </c>
      <c r="AV49" s="40">
        <v>5.49</v>
      </c>
      <c r="AW49" s="50">
        <v>2.31</v>
      </c>
      <c r="AX49" s="50">
        <v>2.87</v>
      </c>
      <c r="AY49" s="50">
        <v>3.42</v>
      </c>
      <c r="AZ49" s="50">
        <v>3.87</v>
      </c>
      <c r="BA49" s="50">
        <v>3.89</v>
      </c>
      <c r="BB49" s="50">
        <v>4.6500000000000004</v>
      </c>
      <c r="BC49" s="64">
        <v>4.17</v>
      </c>
      <c r="BD49" s="50">
        <v>6.76</v>
      </c>
      <c r="BE49" s="50">
        <v>6.59</v>
      </c>
      <c r="BF49" s="50">
        <v>7.51</v>
      </c>
      <c r="BG49" s="50">
        <v>8.1300000000000008</v>
      </c>
      <c r="BH49" s="50">
        <v>8.58</v>
      </c>
      <c r="BI49" s="50">
        <v>9.8800000000000008</v>
      </c>
      <c r="BJ49" s="52">
        <v>11.78</v>
      </c>
      <c r="BK49" s="50">
        <v>5.28</v>
      </c>
      <c r="BL49" s="50">
        <v>5.13</v>
      </c>
      <c r="BM49" s="50">
        <v>5.95</v>
      </c>
      <c r="BN49" s="50">
        <v>6.5</v>
      </c>
      <c r="BO49" s="50">
        <v>6.89</v>
      </c>
      <c r="BP49" s="50">
        <v>8.0500000000000007</v>
      </c>
      <c r="BQ49" s="52">
        <v>9.7100000000000009</v>
      </c>
      <c r="BS49" s="68" t="s">
        <v>218</v>
      </c>
      <c r="BV49" s="76"/>
      <c r="CL49" s="68" t="s">
        <v>218</v>
      </c>
      <c r="CO49" s="76"/>
      <c r="CV49" s="1"/>
      <c r="CW49" s="1"/>
      <c r="DE49" s="23" t="s">
        <v>1</v>
      </c>
      <c r="DF49" s="136">
        <f>SUM(DR22:DR31)</f>
        <v>9320</v>
      </c>
      <c r="DG49" s="136">
        <f>SUM(DS22:DS31)</f>
        <v>18333</v>
      </c>
      <c r="DH49" s="136"/>
    </row>
    <row r="50" spans="27:112" x14ac:dyDescent="0.25">
      <c r="AA50">
        <v>2010</v>
      </c>
      <c r="AB50" s="39">
        <v>2.82</v>
      </c>
      <c r="AC50" s="39">
        <v>3.26</v>
      </c>
      <c r="AD50" s="39">
        <v>2.79</v>
      </c>
      <c r="AE50" s="39">
        <v>2.84</v>
      </c>
      <c r="AF50" s="39">
        <v>2.84</v>
      </c>
      <c r="AG50" s="39">
        <v>2.92</v>
      </c>
      <c r="AH50" s="40">
        <v>2.82</v>
      </c>
      <c r="AI50" s="39">
        <v>1.87</v>
      </c>
      <c r="AJ50" s="39">
        <v>2.2400000000000002</v>
      </c>
      <c r="AK50" s="39">
        <v>1.84</v>
      </c>
      <c r="AL50" s="39">
        <v>1.89</v>
      </c>
      <c r="AM50" s="39">
        <v>1.92</v>
      </c>
      <c r="AN50" s="39">
        <v>1.99</v>
      </c>
      <c r="AO50" s="40">
        <v>1.91</v>
      </c>
      <c r="AP50" s="36">
        <v>3.31</v>
      </c>
      <c r="AQ50" s="39">
        <v>4.0999999999999996</v>
      </c>
      <c r="AR50" s="39">
        <v>4.8</v>
      </c>
      <c r="AS50" s="39">
        <v>4.76</v>
      </c>
      <c r="AT50" s="39">
        <v>5.59</v>
      </c>
      <c r="AU50" s="39">
        <v>4.99</v>
      </c>
      <c r="AV50" s="40">
        <v>6.34</v>
      </c>
      <c r="AW50" s="50">
        <v>2.33</v>
      </c>
      <c r="AX50" s="50">
        <v>3.01</v>
      </c>
      <c r="AY50" s="50">
        <v>3.61</v>
      </c>
      <c r="AZ50" s="50">
        <v>3.55</v>
      </c>
      <c r="BA50" s="50">
        <v>4.26</v>
      </c>
      <c r="BB50" s="50">
        <v>3.73</v>
      </c>
      <c r="BC50" s="64">
        <v>4.91</v>
      </c>
      <c r="BD50" s="50">
        <v>6.32</v>
      </c>
      <c r="BE50" s="50">
        <v>7.02</v>
      </c>
      <c r="BF50" s="50">
        <v>7.26</v>
      </c>
      <c r="BG50" s="50">
        <v>8.4499999999999993</v>
      </c>
      <c r="BH50" s="50">
        <v>8.3800000000000008</v>
      </c>
      <c r="BI50" s="50">
        <v>10.39</v>
      </c>
      <c r="BJ50" s="52">
        <v>10.9</v>
      </c>
      <c r="BK50" s="50">
        <v>4.9000000000000004</v>
      </c>
      <c r="BL50" s="50">
        <v>5.5</v>
      </c>
      <c r="BM50" s="50">
        <v>5.73</v>
      </c>
      <c r="BN50" s="50">
        <v>6.78</v>
      </c>
      <c r="BO50" s="50">
        <v>6.72</v>
      </c>
      <c r="BP50" s="50">
        <v>8.5500000000000007</v>
      </c>
      <c r="BQ50" s="52">
        <v>8.94</v>
      </c>
      <c r="BS50" s="68" t="s">
        <v>219</v>
      </c>
      <c r="CL50" s="68" t="s">
        <v>219</v>
      </c>
      <c r="CV50" s="1"/>
      <c r="CW50" s="1"/>
    </row>
    <row r="51" spans="27:112" x14ac:dyDescent="0.25">
      <c r="AA51">
        <v>2011</v>
      </c>
      <c r="AB51" s="42">
        <v>2.56</v>
      </c>
      <c r="AC51" s="37">
        <v>2.33</v>
      </c>
      <c r="AD51" s="37">
        <v>2.5499999999999998</v>
      </c>
      <c r="AE51" s="37">
        <v>2.73</v>
      </c>
      <c r="AF51" s="37" t="s">
        <v>87</v>
      </c>
      <c r="AG51" s="37">
        <v>2.79</v>
      </c>
      <c r="AH51" s="38" t="s">
        <v>88</v>
      </c>
      <c r="AI51" s="42">
        <v>1.66</v>
      </c>
      <c r="AJ51" s="37" t="s">
        <v>85</v>
      </c>
      <c r="AK51" s="37" t="s">
        <v>82</v>
      </c>
      <c r="AL51" s="37" t="s">
        <v>86</v>
      </c>
      <c r="AM51" s="37">
        <v>2.37</v>
      </c>
      <c r="AN51" s="37">
        <v>1.85</v>
      </c>
      <c r="AO51" s="38" t="s">
        <v>88</v>
      </c>
      <c r="AP51" s="41">
        <v>3.44</v>
      </c>
      <c r="AQ51" s="37" t="s">
        <v>89</v>
      </c>
      <c r="AR51" s="37" t="s">
        <v>90</v>
      </c>
      <c r="AS51" s="37" t="s">
        <v>91</v>
      </c>
      <c r="AT51" s="37" t="s">
        <v>92</v>
      </c>
      <c r="AU51" s="37" t="s">
        <v>93</v>
      </c>
      <c r="AV51" s="38" t="s">
        <v>94</v>
      </c>
      <c r="AW51" s="53">
        <v>2.4300000000000002</v>
      </c>
      <c r="AX51" s="47" t="s">
        <v>89</v>
      </c>
      <c r="AY51" s="47" t="s">
        <v>90</v>
      </c>
      <c r="AZ51" s="47" t="s">
        <v>91</v>
      </c>
      <c r="BA51" s="47" t="s">
        <v>92</v>
      </c>
      <c r="BB51" s="47" t="s">
        <v>93</v>
      </c>
      <c r="BC51" s="63" t="s">
        <v>94</v>
      </c>
      <c r="BD51" s="53">
        <v>6.21</v>
      </c>
      <c r="BE51" s="47" t="s">
        <v>95</v>
      </c>
      <c r="BF51" s="47" t="s">
        <v>96</v>
      </c>
      <c r="BG51" s="47" t="s">
        <v>97</v>
      </c>
      <c r="BH51" s="47" t="s">
        <v>98</v>
      </c>
      <c r="BI51" s="47" t="s">
        <v>99</v>
      </c>
      <c r="BJ51" s="51" t="s">
        <v>100</v>
      </c>
      <c r="BK51" s="53">
        <v>4.8</v>
      </c>
      <c r="BL51" s="47" t="s">
        <v>95</v>
      </c>
      <c r="BM51" s="47" t="s">
        <v>96</v>
      </c>
      <c r="BN51" s="47" t="s">
        <v>97</v>
      </c>
      <c r="BO51" s="47" t="s">
        <v>98</v>
      </c>
      <c r="BP51" s="47" t="s">
        <v>99</v>
      </c>
      <c r="BQ51" s="51">
        <v>7.9</v>
      </c>
      <c r="BS51" s="91" t="s">
        <v>154</v>
      </c>
      <c r="BT51" s="93">
        <f>BT42-BT35</f>
        <v>1.0962000000000001</v>
      </c>
      <c r="BU51" s="93">
        <f t="shared" ref="BU51:BV51" si="25">BU42-BU35</f>
        <v>-0.76129999999999987</v>
      </c>
      <c r="BV51" s="93">
        <f t="shared" si="25"/>
        <v>-0.4870000000000001</v>
      </c>
      <c r="CL51" s="91" t="s">
        <v>154</v>
      </c>
      <c r="CM51" s="93">
        <f>CM42-CM35</f>
        <v>0.49590000000000001</v>
      </c>
      <c r="CN51" s="93">
        <f t="shared" ref="CN51" si="26">CN42-CN35</f>
        <v>-0.76129999999999987</v>
      </c>
      <c r="CO51" s="93">
        <f>CO42-CO35</f>
        <v>0.61570000000000014</v>
      </c>
      <c r="CV51" s="1"/>
      <c r="CW51" s="1"/>
      <c r="DE51" s="68" t="s">
        <v>218</v>
      </c>
    </row>
    <row r="52" spans="27:112" x14ac:dyDescent="0.25">
      <c r="AA52">
        <v>2012</v>
      </c>
      <c r="AB52" s="42">
        <v>2.64</v>
      </c>
      <c r="AC52" s="42">
        <v>2.5</v>
      </c>
      <c r="AD52" s="37">
        <v>2.67</v>
      </c>
      <c r="AE52" s="37">
        <v>3.39</v>
      </c>
      <c r="AF52" s="37" t="s">
        <v>102</v>
      </c>
      <c r="AG52" s="37" t="s">
        <v>103</v>
      </c>
      <c r="AH52" s="38" t="s">
        <v>104</v>
      </c>
      <c r="AI52" s="42">
        <v>1.72</v>
      </c>
      <c r="AJ52" s="42">
        <v>1.61</v>
      </c>
      <c r="AK52" s="37" t="s">
        <v>83</v>
      </c>
      <c r="AL52" s="37" t="s">
        <v>101</v>
      </c>
      <c r="AM52" s="37" t="s">
        <v>102</v>
      </c>
      <c r="AN52" s="37" t="s">
        <v>103</v>
      </c>
      <c r="AO52" s="38" t="s">
        <v>104</v>
      </c>
      <c r="AP52" s="41">
        <v>4.05</v>
      </c>
      <c r="AQ52" s="42">
        <v>3.62</v>
      </c>
      <c r="AR52" s="37" t="s">
        <v>105</v>
      </c>
      <c r="AS52" s="37" t="s">
        <v>105</v>
      </c>
      <c r="AT52" s="37" t="s">
        <v>106</v>
      </c>
      <c r="AU52" s="37" t="s">
        <v>107</v>
      </c>
      <c r="AV52" s="38" t="s">
        <v>108</v>
      </c>
      <c r="AW52" s="53">
        <v>2.94</v>
      </c>
      <c r="AX52" s="53">
        <v>2.58</v>
      </c>
      <c r="AY52" s="47" t="s">
        <v>105</v>
      </c>
      <c r="AZ52" s="47" t="s">
        <v>105</v>
      </c>
      <c r="BA52" s="47" t="s">
        <v>106</v>
      </c>
      <c r="BB52" s="47" t="s">
        <v>107</v>
      </c>
      <c r="BC52" s="63" t="s">
        <v>108</v>
      </c>
      <c r="BD52" s="53">
        <v>5.95</v>
      </c>
      <c r="BE52" s="53">
        <v>6.02</v>
      </c>
      <c r="BF52" s="47" t="s">
        <v>109</v>
      </c>
      <c r="BG52" s="47" t="s">
        <v>110</v>
      </c>
      <c r="BH52" s="47" t="s">
        <v>111</v>
      </c>
      <c r="BI52" s="47" t="s">
        <v>112</v>
      </c>
      <c r="BJ52" s="51" t="s">
        <v>113</v>
      </c>
      <c r="BK52" s="53">
        <v>4.58</v>
      </c>
      <c r="BL52" s="53">
        <v>4.6399999999999997</v>
      </c>
      <c r="BM52" s="47" t="s">
        <v>109</v>
      </c>
      <c r="BN52" s="47" t="s">
        <v>110</v>
      </c>
      <c r="BO52" s="47" t="s">
        <v>111</v>
      </c>
      <c r="BP52" s="47" t="s">
        <v>112</v>
      </c>
      <c r="BQ52" s="51">
        <v>8.59</v>
      </c>
      <c r="BS52" s="68" t="s">
        <v>221</v>
      </c>
      <c r="BT52" s="3">
        <f t="shared" ref="BT52:BV53" si="27">AVERAGE(BT45,BT38)</f>
        <v>1.1716500000000001</v>
      </c>
      <c r="BU52" s="3">
        <f t="shared" si="27"/>
        <v>0.81894999999999996</v>
      </c>
      <c r="BV52" s="3">
        <f t="shared" si="27"/>
        <v>0.7329</v>
      </c>
      <c r="CL52" s="68" t="s">
        <v>221</v>
      </c>
      <c r="CM52" s="3">
        <f t="shared" ref="CM52:CO53" si="28">AVERAGE(CM45,CM38)</f>
        <v>1.5739999999999998</v>
      </c>
      <c r="CN52" s="3">
        <f t="shared" si="28"/>
        <v>0.81894999999999996</v>
      </c>
      <c r="CO52" s="3">
        <f t="shared" si="28"/>
        <v>0.65195000000000003</v>
      </c>
      <c r="CV52" s="1"/>
      <c r="CW52" s="1"/>
      <c r="DE52" s="68" t="s">
        <v>219</v>
      </c>
    </row>
    <row r="53" spans="27:112" x14ac:dyDescent="0.25">
      <c r="AA53">
        <v>2013</v>
      </c>
      <c r="AB53" s="42">
        <v>2.4300000000000002</v>
      </c>
      <c r="AC53" s="42">
        <v>2.64</v>
      </c>
      <c r="AD53" s="42">
        <v>2.36</v>
      </c>
      <c r="AE53" s="37">
        <v>3.2</v>
      </c>
      <c r="AF53" s="37" t="s">
        <v>115</v>
      </c>
      <c r="AG53" s="37" t="s">
        <v>116</v>
      </c>
      <c r="AH53" s="38" t="s">
        <v>117</v>
      </c>
      <c r="AI53" s="42">
        <v>1.54</v>
      </c>
      <c r="AJ53" s="42">
        <v>1.72</v>
      </c>
      <c r="AK53" s="42">
        <v>1.5</v>
      </c>
      <c r="AL53" s="37" t="s">
        <v>114</v>
      </c>
      <c r="AM53" s="37" t="s">
        <v>115</v>
      </c>
      <c r="AN53" s="37" t="s">
        <v>116</v>
      </c>
      <c r="AO53" s="38" t="s">
        <v>117</v>
      </c>
      <c r="AP53" s="41">
        <v>3.5</v>
      </c>
      <c r="AQ53" s="42">
        <v>4.12</v>
      </c>
      <c r="AR53" s="42">
        <v>4.01</v>
      </c>
      <c r="AS53" s="37" t="s">
        <v>118</v>
      </c>
      <c r="AT53" s="37" t="s">
        <v>119</v>
      </c>
      <c r="AU53" s="37" t="s">
        <v>120</v>
      </c>
      <c r="AV53" s="38" t="s">
        <v>121</v>
      </c>
      <c r="AW53" s="53">
        <v>2.4700000000000002</v>
      </c>
      <c r="AX53" s="53">
        <v>3.01</v>
      </c>
      <c r="AY53" s="53">
        <v>2.92</v>
      </c>
      <c r="AZ53" s="47" t="s">
        <v>118</v>
      </c>
      <c r="BA53" s="47" t="s">
        <v>119</v>
      </c>
      <c r="BB53" s="47" t="s">
        <v>120</v>
      </c>
      <c r="BC53" s="63" t="s">
        <v>121</v>
      </c>
      <c r="BD53" s="53">
        <v>5.96</v>
      </c>
      <c r="BE53" s="53">
        <v>6.19</v>
      </c>
      <c r="BF53" s="53">
        <v>7.38</v>
      </c>
      <c r="BG53" s="47" t="s">
        <v>122</v>
      </c>
      <c r="BH53" s="47" t="s">
        <v>123</v>
      </c>
      <c r="BI53" s="47" t="s">
        <v>124</v>
      </c>
      <c r="BJ53" s="51" t="s">
        <v>125</v>
      </c>
      <c r="BK53" s="53">
        <v>4.5999999999999996</v>
      </c>
      <c r="BL53" s="53">
        <v>4.79</v>
      </c>
      <c r="BM53" s="53">
        <v>5.85</v>
      </c>
      <c r="BN53" s="47" t="s">
        <v>122</v>
      </c>
      <c r="BO53" s="47" t="s">
        <v>123</v>
      </c>
      <c r="BP53" s="47" t="s">
        <v>124</v>
      </c>
      <c r="BQ53" s="51">
        <v>9.02</v>
      </c>
      <c r="BS53" s="71" t="s">
        <v>220</v>
      </c>
      <c r="BT53" s="92">
        <f t="shared" si="27"/>
        <v>1.1315</v>
      </c>
      <c r="BU53" s="92">
        <f t="shared" si="27"/>
        <v>0.79515000000000002</v>
      </c>
      <c r="BV53" s="92">
        <f t="shared" si="27"/>
        <v>0.72565000000000002</v>
      </c>
      <c r="CL53" s="71" t="s">
        <v>220</v>
      </c>
      <c r="CM53" s="92">
        <f t="shared" si="28"/>
        <v>1.51875</v>
      </c>
      <c r="CN53" s="92">
        <f t="shared" si="28"/>
        <v>0.79515000000000002</v>
      </c>
      <c r="CO53" s="92">
        <f t="shared" si="28"/>
        <v>0.65640000000000009</v>
      </c>
      <c r="DE53" s="91" t="s">
        <v>154</v>
      </c>
      <c r="DF53" s="93">
        <f>DF43-DF35</f>
        <v>0.82279999999999998</v>
      </c>
      <c r="DG53" s="93">
        <f>DG43-DG35</f>
        <v>-1.0133999999999999</v>
      </c>
      <c r="DH53" s="93"/>
    </row>
    <row r="54" spans="27:112" x14ac:dyDescent="0.25">
      <c r="AA54">
        <v>2014</v>
      </c>
      <c r="AB54" s="42">
        <v>2</v>
      </c>
      <c r="AC54" s="42">
        <v>2.72</v>
      </c>
      <c r="AD54" s="42">
        <v>2.81</v>
      </c>
      <c r="AE54" s="42">
        <v>2.72</v>
      </c>
      <c r="AF54" s="37" t="s">
        <v>126</v>
      </c>
      <c r="AG54" s="37" t="s">
        <v>126</v>
      </c>
      <c r="AH54" s="38" t="s">
        <v>127</v>
      </c>
      <c r="AI54" s="42">
        <v>1.21</v>
      </c>
      <c r="AJ54" s="42">
        <v>1.78</v>
      </c>
      <c r="AK54" s="42">
        <v>1.87</v>
      </c>
      <c r="AL54" s="42">
        <v>1.79</v>
      </c>
      <c r="AM54" s="37" t="s">
        <v>126</v>
      </c>
      <c r="AN54" s="37" t="s">
        <v>126</v>
      </c>
      <c r="AO54" s="38" t="s">
        <v>127</v>
      </c>
      <c r="AP54" s="41">
        <v>4.0199999999999996</v>
      </c>
      <c r="AQ54" s="42">
        <v>3.82</v>
      </c>
      <c r="AR54" s="42">
        <v>4.43</v>
      </c>
      <c r="AS54" s="42">
        <v>4.26</v>
      </c>
      <c r="AT54" s="37" t="s">
        <v>128</v>
      </c>
      <c r="AU54" s="37" t="s">
        <v>129</v>
      </c>
      <c r="AV54" s="38" t="s">
        <v>130</v>
      </c>
      <c r="AW54" s="53">
        <v>2.89</v>
      </c>
      <c r="AX54" s="53">
        <v>2.74</v>
      </c>
      <c r="AY54" s="53">
        <v>3.27</v>
      </c>
      <c r="AZ54" s="53">
        <v>3.13</v>
      </c>
      <c r="BA54" s="47" t="s">
        <v>128</v>
      </c>
      <c r="BB54" s="47" t="s">
        <v>129</v>
      </c>
      <c r="BC54" s="63" t="s">
        <v>130</v>
      </c>
      <c r="BD54" s="53">
        <v>5.43</v>
      </c>
      <c r="BE54" s="53">
        <v>6.42</v>
      </c>
      <c r="BF54" s="53">
        <v>7.39</v>
      </c>
      <c r="BG54" s="53">
        <v>7.38</v>
      </c>
      <c r="BH54" s="47" t="s">
        <v>131</v>
      </c>
      <c r="BI54" s="47" t="s">
        <v>132</v>
      </c>
      <c r="BJ54" s="51" t="s">
        <v>133</v>
      </c>
      <c r="BK54" s="53">
        <v>4.1500000000000004</v>
      </c>
      <c r="BL54" s="53">
        <v>5.01</v>
      </c>
      <c r="BM54" s="53">
        <v>5.86</v>
      </c>
      <c r="BN54" s="53">
        <v>5.85</v>
      </c>
      <c r="BO54" s="47" t="s">
        <v>131</v>
      </c>
      <c r="BP54" s="47" t="s">
        <v>132</v>
      </c>
      <c r="BQ54" s="51">
        <v>8.77</v>
      </c>
      <c r="DE54" s="68" t="s">
        <v>221</v>
      </c>
      <c r="DF54" s="3">
        <f t="shared" ref="DF54:DG55" si="29">AVERAGE(DF46,DF38)</f>
        <v>1.1469</v>
      </c>
      <c r="DG54" s="3">
        <f t="shared" si="29"/>
        <v>0.73115000000000008</v>
      </c>
      <c r="DH54" s="3"/>
    </row>
    <row r="55" spans="27:112" x14ac:dyDescent="0.25">
      <c r="AA55">
        <v>2015</v>
      </c>
      <c r="AB55" s="42">
        <v>2.2999999999999998</v>
      </c>
      <c r="AC55" s="42">
        <v>2.4500000000000002</v>
      </c>
      <c r="AD55" s="42">
        <v>2.5499999999999998</v>
      </c>
      <c r="AE55" s="42">
        <v>3.35</v>
      </c>
      <c r="AF55" s="42">
        <v>3.02</v>
      </c>
      <c r="AG55" s="37" t="s">
        <v>134</v>
      </c>
      <c r="AH55" s="38" t="s">
        <v>135</v>
      </c>
      <c r="AI55" s="42">
        <v>1.45</v>
      </c>
      <c r="AJ55" s="42">
        <v>1.57</v>
      </c>
      <c r="AK55" s="42">
        <v>1.64</v>
      </c>
      <c r="AL55" s="42">
        <v>2.33</v>
      </c>
      <c r="AM55" s="42">
        <v>2.06</v>
      </c>
      <c r="AN55" s="37" t="s">
        <v>134</v>
      </c>
      <c r="AO55" s="38" t="s">
        <v>135</v>
      </c>
      <c r="AP55" s="41">
        <v>3.3</v>
      </c>
      <c r="AQ55" s="42">
        <v>3.11</v>
      </c>
      <c r="AR55" s="42">
        <v>3.72</v>
      </c>
      <c r="AS55" s="42">
        <v>4.2699999999999996</v>
      </c>
      <c r="AT55" s="42">
        <v>4.72</v>
      </c>
      <c r="AU55" s="37" t="s">
        <v>136</v>
      </c>
      <c r="AV55" s="38" t="s">
        <v>137</v>
      </c>
      <c r="AW55" s="53">
        <v>2.29</v>
      </c>
      <c r="AX55" s="53">
        <v>2.14</v>
      </c>
      <c r="AY55" s="53">
        <v>2.66</v>
      </c>
      <c r="AZ55" s="53">
        <v>3.14</v>
      </c>
      <c r="BA55" s="53">
        <v>3.54</v>
      </c>
      <c r="BB55" s="47" t="s">
        <v>136</v>
      </c>
      <c r="BC55" s="63" t="s">
        <v>137</v>
      </c>
      <c r="BD55" s="53">
        <v>5.18</v>
      </c>
      <c r="BE55" s="53">
        <v>5.72</v>
      </c>
      <c r="BF55" s="53">
        <v>6.83</v>
      </c>
      <c r="BG55" s="53">
        <v>7.48</v>
      </c>
      <c r="BH55" s="53">
        <v>8.1999999999999993</v>
      </c>
      <c r="BI55" s="47" t="s">
        <v>138</v>
      </c>
      <c r="BJ55" s="51" t="s">
        <v>139</v>
      </c>
      <c r="BK55" s="53">
        <v>3.96</v>
      </c>
      <c r="BL55" s="53">
        <v>4.41</v>
      </c>
      <c r="BM55" s="53">
        <v>5.38</v>
      </c>
      <c r="BN55" s="53">
        <v>5.94</v>
      </c>
      <c r="BO55" s="53">
        <v>6.59</v>
      </c>
      <c r="BP55" s="47" t="s">
        <v>138</v>
      </c>
      <c r="BQ55" s="51">
        <v>8.2799999999999994</v>
      </c>
      <c r="DE55" s="71" t="s">
        <v>220</v>
      </c>
      <c r="DF55" s="92">
        <f t="shared" si="29"/>
        <v>1.1032500000000001</v>
      </c>
      <c r="DG55" s="92">
        <f t="shared" si="29"/>
        <v>0.70589999999999997</v>
      </c>
      <c r="DH55" s="92"/>
    </row>
    <row r="56" spans="27:112" x14ac:dyDescent="0.25">
      <c r="AA56">
        <v>2016</v>
      </c>
      <c r="AB56" s="42">
        <v>2.36</v>
      </c>
      <c r="AC56" s="42">
        <v>2.67</v>
      </c>
      <c r="AD56" s="42">
        <v>2.5299999999999998</v>
      </c>
      <c r="AE56" s="42">
        <v>3.03</v>
      </c>
      <c r="AF56" s="42" t="s">
        <v>140</v>
      </c>
      <c r="AG56" s="42">
        <v>3.19</v>
      </c>
      <c r="AH56" s="38">
        <v>2.56</v>
      </c>
      <c r="AI56" s="42">
        <v>1.49</v>
      </c>
      <c r="AJ56" s="42">
        <v>1.75</v>
      </c>
      <c r="AK56" s="42">
        <v>1.63</v>
      </c>
      <c r="AL56" s="42">
        <v>2.0499999999999998</v>
      </c>
      <c r="AM56" s="42">
        <v>1.92</v>
      </c>
      <c r="AN56" s="42">
        <v>2.2000000000000002</v>
      </c>
      <c r="AO56" s="38" t="s">
        <v>141</v>
      </c>
      <c r="AP56" s="41">
        <v>3.25</v>
      </c>
      <c r="AQ56" s="42">
        <v>3.74</v>
      </c>
      <c r="AR56" s="42">
        <v>3.58</v>
      </c>
      <c r="AS56" s="42">
        <v>4.09</v>
      </c>
      <c r="AT56" s="42">
        <v>4.72</v>
      </c>
      <c r="AU56" s="42">
        <v>4.34</v>
      </c>
      <c r="AV56" s="38" t="s">
        <v>142</v>
      </c>
      <c r="AW56" s="53">
        <v>2.25</v>
      </c>
      <c r="AX56" s="53">
        <v>2.67</v>
      </c>
      <c r="AY56" s="53">
        <v>2.5299999999999998</v>
      </c>
      <c r="AZ56" s="53">
        <v>2.98</v>
      </c>
      <c r="BA56" s="53">
        <v>3.53</v>
      </c>
      <c r="BB56" s="53">
        <v>3.21</v>
      </c>
      <c r="BC56" s="63" t="s">
        <v>142</v>
      </c>
      <c r="BD56" s="53">
        <v>5.08</v>
      </c>
      <c r="BE56" s="53">
        <v>5.31</v>
      </c>
      <c r="BF56" s="53">
        <v>7.21</v>
      </c>
      <c r="BG56" s="53">
        <v>7.62</v>
      </c>
      <c r="BH56" s="53">
        <v>8.74</v>
      </c>
      <c r="BI56" s="53">
        <v>9.4499999999999993</v>
      </c>
      <c r="BJ56" s="51" t="s">
        <v>143</v>
      </c>
      <c r="BK56" s="53">
        <v>3.88</v>
      </c>
      <c r="BL56" s="53">
        <v>4.08</v>
      </c>
      <c r="BM56" s="53">
        <v>5.73</v>
      </c>
      <c r="BN56" s="53">
        <v>6.08</v>
      </c>
      <c r="BO56" s="53">
        <v>7.08</v>
      </c>
      <c r="BP56" s="53">
        <v>7.72</v>
      </c>
      <c r="BQ56" s="51">
        <v>9.1199999999999992</v>
      </c>
    </row>
    <row r="57" spans="27:112" x14ac:dyDescent="0.25">
      <c r="AA57">
        <v>2017</v>
      </c>
      <c r="AB57" s="42">
        <v>2.02</v>
      </c>
      <c r="AC57" s="42">
        <v>2.5099999999999998</v>
      </c>
      <c r="AD57" s="42">
        <v>2.85</v>
      </c>
      <c r="AE57" s="42">
        <v>2.71</v>
      </c>
      <c r="AF57" s="42">
        <v>3.09</v>
      </c>
      <c r="AG57" s="42">
        <v>2.86</v>
      </c>
      <c r="AH57" s="43">
        <v>3.24</v>
      </c>
      <c r="AI57" s="42">
        <v>1.23</v>
      </c>
      <c r="AJ57" s="42">
        <v>1.62</v>
      </c>
      <c r="AK57" s="42">
        <v>1.89</v>
      </c>
      <c r="AL57" s="42">
        <v>1.78</v>
      </c>
      <c r="AM57" s="42">
        <v>2.11</v>
      </c>
      <c r="AN57" s="42">
        <v>1.93</v>
      </c>
      <c r="AO57" s="43">
        <v>2.25</v>
      </c>
      <c r="AP57" s="41">
        <v>3.08</v>
      </c>
      <c r="AQ57" s="42">
        <v>3.43</v>
      </c>
      <c r="AR57" s="42">
        <v>4.22</v>
      </c>
      <c r="AS57" s="42">
        <v>4.13</v>
      </c>
      <c r="AT57" s="42">
        <v>3.4</v>
      </c>
      <c r="AU57" s="42">
        <v>4.78</v>
      </c>
      <c r="AV57" s="43">
        <v>4.66</v>
      </c>
      <c r="AW57" s="53">
        <v>2.11</v>
      </c>
      <c r="AX57" s="53">
        <v>2.4</v>
      </c>
      <c r="AY57" s="53">
        <v>3.08</v>
      </c>
      <c r="AZ57" s="53">
        <v>3</v>
      </c>
      <c r="BA57" s="53">
        <v>2.39</v>
      </c>
      <c r="BB57" s="53">
        <v>3.59</v>
      </c>
      <c r="BC57" s="65">
        <v>3.49</v>
      </c>
      <c r="BD57" s="53">
        <v>5.09</v>
      </c>
      <c r="BE57" s="53">
        <v>5.42</v>
      </c>
      <c r="BF57" s="53">
        <v>5.98</v>
      </c>
      <c r="BG57" s="53">
        <v>7.01</v>
      </c>
      <c r="BH57" s="53">
        <v>7.82</v>
      </c>
      <c r="BI57" s="53">
        <v>8.77</v>
      </c>
      <c r="BJ57" s="54">
        <v>9.36</v>
      </c>
      <c r="BK57" s="53">
        <v>3.88</v>
      </c>
      <c r="BL57" s="53">
        <v>4.18</v>
      </c>
      <c r="BM57" s="53">
        <v>4.68</v>
      </c>
      <c r="BN57" s="53">
        <v>5.56</v>
      </c>
      <c r="BO57" s="53">
        <v>6.27</v>
      </c>
      <c r="BP57" s="53">
        <v>7.1</v>
      </c>
      <c r="BQ57" s="54">
        <v>7.64</v>
      </c>
    </row>
    <row r="58" spans="27:112" x14ac:dyDescent="0.25">
      <c r="AA58">
        <v>2018</v>
      </c>
      <c r="AB58" s="42">
        <v>2.2599999999999998</v>
      </c>
      <c r="AC58" s="42">
        <v>2.68</v>
      </c>
      <c r="AD58" s="42">
        <v>2.88</v>
      </c>
      <c r="AE58" s="42">
        <v>2.92</v>
      </c>
      <c r="AF58" s="42" t="s">
        <v>145</v>
      </c>
      <c r="AG58" s="42" t="s">
        <v>146</v>
      </c>
      <c r="AH58" s="43">
        <v>3.69</v>
      </c>
      <c r="AI58" s="42">
        <v>1.42</v>
      </c>
      <c r="AJ58" s="42">
        <v>1.76</v>
      </c>
      <c r="AK58" s="42">
        <v>1.93</v>
      </c>
      <c r="AL58" s="42">
        <v>1.97</v>
      </c>
      <c r="AM58" s="42">
        <v>2.4500000000000002</v>
      </c>
      <c r="AN58" s="42">
        <v>2.19</v>
      </c>
      <c r="AO58" s="43">
        <v>2.62</v>
      </c>
      <c r="AP58" s="41">
        <v>3.73</v>
      </c>
      <c r="AQ58" s="42">
        <v>3.19</v>
      </c>
      <c r="AR58" s="42">
        <v>3.46</v>
      </c>
      <c r="AS58" s="42">
        <v>3.63</v>
      </c>
      <c r="AT58" s="42">
        <v>4.1100000000000003</v>
      </c>
      <c r="AU58" s="42">
        <v>3.8</v>
      </c>
      <c r="AV58" s="43">
        <v>4.83</v>
      </c>
      <c r="AW58" s="53">
        <v>2.66</v>
      </c>
      <c r="AX58" s="53">
        <v>2.2000000000000002</v>
      </c>
      <c r="AY58" s="53">
        <v>2.4300000000000002</v>
      </c>
      <c r="AZ58" s="53">
        <v>2.57</v>
      </c>
      <c r="BA58" s="53">
        <v>2.99</v>
      </c>
      <c r="BB58" s="53"/>
      <c r="BC58" s="65">
        <v>3.64</v>
      </c>
      <c r="BD58" s="53">
        <v>4.2699999999999996</v>
      </c>
      <c r="BE58" s="53">
        <v>5.9</v>
      </c>
      <c r="BF58" s="53">
        <v>5.97</v>
      </c>
      <c r="BG58" s="53">
        <v>7.06</v>
      </c>
      <c r="BH58" s="53">
        <v>7.63</v>
      </c>
      <c r="BI58" s="53">
        <v>9.7799999999999994</v>
      </c>
      <c r="BJ58" s="54">
        <v>9.39</v>
      </c>
      <c r="BK58" s="53">
        <v>3.16</v>
      </c>
      <c r="BL58" s="53">
        <v>4.59</v>
      </c>
      <c r="BM58" s="53">
        <v>4.67</v>
      </c>
      <c r="BN58" s="53">
        <v>5.64</v>
      </c>
      <c r="BO58" s="53">
        <v>6.12</v>
      </c>
      <c r="BP58" s="53">
        <v>8.0399999999999991</v>
      </c>
      <c r="BQ58" s="54">
        <v>7.67</v>
      </c>
    </row>
    <row r="59" spans="27:112" x14ac:dyDescent="0.25">
      <c r="AA59">
        <v>2019</v>
      </c>
      <c r="AB59" s="42">
        <v>2.35</v>
      </c>
      <c r="AC59" s="42">
        <v>2.52</v>
      </c>
      <c r="AD59" s="42">
        <v>2.23</v>
      </c>
      <c r="AE59" s="42">
        <v>2.66</v>
      </c>
      <c r="AF59" s="42" t="s">
        <v>147</v>
      </c>
      <c r="AG59" s="42">
        <v>2.5299999999999998</v>
      </c>
      <c r="AH59" s="43">
        <v>3.39</v>
      </c>
      <c r="AI59" s="42">
        <v>1.49</v>
      </c>
      <c r="AJ59" s="42">
        <v>1.63</v>
      </c>
      <c r="AK59" s="42">
        <v>1.39</v>
      </c>
      <c r="AL59" s="42">
        <v>1.74</v>
      </c>
      <c r="AM59" s="42">
        <v>2.25</v>
      </c>
      <c r="AN59" s="42">
        <v>1.64</v>
      </c>
      <c r="AO59" s="43">
        <v>2.36</v>
      </c>
      <c r="AP59" s="41">
        <v>3.99</v>
      </c>
      <c r="AQ59" s="42">
        <v>3.37</v>
      </c>
      <c r="AR59" s="42">
        <v>4</v>
      </c>
      <c r="AS59" s="42">
        <v>3.74</v>
      </c>
      <c r="AT59" s="42">
        <v>4.17</v>
      </c>
      <c r="AU59" s="42">
        <v>4.43</v>
      </c>
      <c r="AV59" s="43">
        <v>4.96</v>
      </c>
      <c r="AW59" s="53">
        <v>2.87</v>
      </c>
      <c r="AX59" s="53">
        <v>2.36</v>
      </c>
      <c r="AY59" s="53">
        <v>2.89</v>
      </c>
      <c r="AZ59" s="53">
        <v>2.67</v>
      </c>
      <c r="BA59" s="53">
        <v>3.04</v>
      </c>
      <c r="BB59" s="53">
        <v>3.26</v>
      </c>
      <c r="BC59" s="65">
        <v>3.73</v>
      </c>
      <c r="BD59" s="53">
        <v>5.86</v>
      </c>
      <c r="BE59" s="53">
        <v>5.19</v>
      </c>
      <c r="BF59" s="53">
        <v>6.23</v>
      </c>
      <c r="BG59" s="53">
        <v>7</v>
      </c>
      <c r="BH59" s="53">
        <v>7.74</v>
      </c>
      <c r="BI59" s="53">
        <v>8.56</v>
      </c>
      <c r="BJ59" s="54">
        <v>9.3800000000000008</v>
      </c>
      <c r="BK59" s="53">
        <v>4.54</v>
      </c>
      <c r="BL59" s="53">
        <v>3.96</v>
      </c>
      <c r="BM59" s="53">
        <v>4.88</v>
      </c>
      <c r="BN59" s="53">
        <v>5.58</v>
      </c>
      <c r="BO59" s="53">
        <v>6.24</v>
      </c>
      <c r="BP59" s="53">
        <v>6.95</v>
      </c>
      <c r="BQ59" s="54">
        <v>7.68</v>
      </c>
    </row>
    <row r="60" spans="27:112" ht="15.75" thickBot="1" x14ac:dyDescent="0.3">
      <c r="AA60">
        <v>2020</v>
      </c>
      <c r="AB60" s="42">
        <v>2.44</v>
      </c>
      <c r="AC60" s="42">
        <v>2.37</v>
      </c>
      <c r="AD60" s="42">
        <v>2.57</v>
      </c>
      <c r="AE60" s="42">
        <v>2.7</v>
      </c>
      <c r="AF60" s="42" t="s">
        <v>144</v>
      </c>
      <c r="AG60" s="42" t="s">
        <v>148</v>
      </c>
      <c r="AH60" s="43">
        <v>1.89</v>
      </c>
      <c r="AI60" s="42">
        <v>1.56</v>
      </c>
      <c r="AJ60" s="42">
        <v>1.51</v>
      </c>
      <c r="AK60" s="42">
        <v>1.67</v>
      </c>
      <c r="AL60" s="42">
        <v>1.77</v>
      </c>
      <c r="AM60" s="42">
        <v>1.93</v>
      </c>
      <c r="AN60" s="42">
        <v>2.16</v>
      </c>
      <c r="AO60" s="43">
        <v>1.89</v>
      </c>
      <c r="AP60" s="44">
        <v>3.3</v>
      </c>
      <c r="AQ60" s="45">
        <v>3.44</v>
      </c>
      <c r="AR60" s="45">
        <v>3.16</v>
      </c>
      <c r="AS60" s="45">
        <v>4.04</v>
      </c>
      <c r="AT60" s="45">
        <v>4.3</v>
      </c>
      <c r="AU60" s="45">
        <v>4.3600000000000003</v>
      </c>
      <c r="AV60" s="46">
        <v>4.46</v>
      </c>
      <c r="AW60" s="66">
        <v>2.2799999999999998</v>
      </c>
      <c r="AX60" s="66">
        <v>2.41</v>
      </c>
      <c r="AY60" s="66">
        <v>2.1800000000000002</v>
      </c>
      <c r="AZ60" s="66">
        <v>2.92</v>
      </c>
      <c r="BA60" s="66">
        <v>3.15</v>
      </c>
      <c r="BB60" s="66">
        <v>3.2</v>
      </c>
      <c r="BC60" s="67">
        <v>3.29</v>
      </c>
      <c r="BD60" s="53">
        <f xml:space="preserve">  5.37</f>
        <v>5.37</v>
      </c>
      <c r="BE60" s="53">
        <f xml:space="preserve">  5.07</f>
        <v>5.07</v>
      </c>
      <c r="BF60" s="53">
        <v>5.66</v>
      </c>
      <c r="BG60" s="53">
        <v>6.87</v>
      </c>
      <c r="BH60" s="53">
        <v>7.8</v>
      </c>
      <c r="BI60" s="53">
        <v>8.3699999999999992</v>
      </c>
      <c r="BJ60" s="54">
        <v>9.26</v>
      </c>
      <c r="BK60" s="53">
        <v>4.09</v>
      </c>
      <c r="BL60" s="53">
        <v>3.84</v>
      </c>
      <c r="BM60" s="53">
        <v>4.37</v>
      </c>
      <c r="BN60" s="53">
        <v>5.46</v>
      </c>
      <c r="BO60" s="53">
        <v>6.3</v>
      </c>
      <c r="BP60" s="53">
        <v>6.81</v>
      </c>
      <c r="BQ60" s="54">
        <v>7.59</v>
      </c>
    </row>
    <row r="61" spans="27:112" x14ac:dyDescent="0.25">
      <c r="AA61" s="20" t="s">
        <v>15</v>
      </c>
      <c r="AB61" s="22" t="s">
        <v>12</v>
      </c>
      <c r="AP61" s="23" t="s">
        <v>13</v>
      </c>
      <c r="BD61" s="23" t="s">
        <v>14</v>
      </c>
    </row>
    <row r="62" spans="27:112" x14ac:dyDescent="0.25">
      <c r="AA62" s="20" t="s">
        <v>11</v>
      </c>
      <c r="AB62" t="s">
        <v>18</v>
      </c>
      <c r="AI62" t="s">
        <v>17</v>
      </c>
      <c r="AP62" t="s">
        <v>18</v>
      </c>
      <c r="AW62" t="s">
        <v>17</v>
      </c>
      <c r="BD62" t="s">
        <v>18</v>
      </c>
      <c r="BK62" t="s">
        <v>17</v>
      </c>
    </row>
    <row r="63" spans="27:112" x14ac:dyDescent="0.25">
      <c r="AA63" s="20" t="s">
        <v>6</v>
      </c>
      <c r="AB63" s="49">
        <f>AVERAGE(AB41:AB50,AC42:AC50,AD43:AD50,AE44:AE50,AF45:AF50,AG46:AG50,AH47:AH50)</f>
        <v>2.9171428571428564</v>
      </c>
      <c r="AI63" s="49">
        <f>AVERAGE(AI41:AI50,AJ42:AJ50,AK43:AK50,AL44:AL50,AM45:AM50,AN46:AN50,AO47:AO50)</f>
        <v>1.9738775510204081</v>
      </c>
      <c r="AP63" s="49">
        <f>AVERAGE(AP41:AP50,AQ42:AQ50,AR43:AR50,AS44:AS50,AT45:AT50,AU46:AU50,AV47:AV50)</f>
        <v>4.7860416666666667</v>
      </c>
      <c r="AW63" s="49">
        <f>AVERAGE(AW41:AW50,AX42:AX50,AY43:AY50,AZ44:AZ50,BA45:BA50,BB46:BB50,BC47:BC50)</f>
        <v>3.5697959183673467</v>
      </c>
      <c r="BD63" s="49">
        <f>AVERAGE(BD41:BD50,BE42:BE50,BF43:BF50,BG44:BG50,BH45:BH50,BI46:BI50,BJ47:BJ50)</f>
        <v>7.9781632653061223</v>
      </c>
      <c r="BK63" s="49">
        <f>AVERAGE(BK41:BK50,BL42:BL50,BM43:BM50,BN44:BN50,BO45:BO50,BP46:BP50,BQ47:BQ50)</f>
        <v>6.3281632653061237</v>
      </c>
    </row>
    <row r="64" spans="27:112" x14ac:dyDescent="0.25">
      <c r="AA64" s="20" t="s">
        <v>7</v>
      </c>
      <c r="AB64" s="49">
        <f>AVERAGE(AB51:AB60,AC52:AC60,AD53:AD60,AE54:AE60,AF55:AF60,AG56:AG60,AH57:AH60)</f>
        <v>2.655581395348837</v>
      </c>
      <c r="AI64" s="49">
        <f>AVERAGE(AI51:AI60,AJ52:AJ60,AK53:AK60,AL54:AL60,AM55:AM60,AN56:AN60,AO57:AO60)</f>
        <v>1.8087755102040821</v>
      </c>
      <c r="AP64" s="49">
        <f>AVERAGE(AP51:AP60,AQ52:AQ60,AR53:AR60,AS54:AS60,AT55:AT60,AU56:AU60,AV57:AV60)</f>
        <v>3.9240816326530625</v>
      </c>
      <c r="AW64" s="49">
        <f>AVERAGE(AW51:AW60,AX52:AX60,AY53:AY60,AZ54:AZ60,BA55:BA60,BB56:BB60,BC57:BC60)</f>
        <v>2.8358333333333334</v>
      </c>
      <c r="BD64" s="49">
        <f>AVERAGE(BD51:BD60,BE52:BE60,BF53:BF60,BG54:BG60,BH55:BH60,BI56:BI60,BJ57:BJ60)</f>
        <v>6.9175510204081618</v>
      </c>
      <c r="BK64" s="49">
        <f>AVERAGE(BK51:BK60,BL52:BL60,BM53:BM60,BN54:BN60,BO55:BO60,BP56:BP60,BQ57:BQ60)</f>
        <v>5.4789795918367341</v>
      </c>
    </row>
    <row r="65" spans="27:64" x14ac:dyDescent="0.25">
      <c r="AA65" s="20" t="s">
        <v>8</v>
      </c>
      <c r="AB65" s="55">
        <f>(AB63-AB64)/AB63</f>
        <v>8.9663576520966515E-2</v>
      </c>
      <c r="AC65" s="25"/>
      <c r="AD65" s="25"/>
      <c r="AE65" s="25"/>
      <c r="AF65" s="25"/>
      <c r="AG65" s="25"/>
      <c r="AH65" s="25"/>
      <c r="AI65" s="55">
        <f>(AI63-AI64)/AI63</f>
        <v>8.3643507030603512E-2</v>
      </c>
      <c r="AJ65" s="25"/>
      <c r="AK65" s="25"/>
      <c r="AL65" s="25"/>
      <c r="AM65" s="25"/>
      <c r="AN65" s="25"/>
      <c r="AO65" s="25"/>
      <c r="AP65" s="55">
        <f>(AP63-AP64)/AP63</f>
        <v>0.1800987316965699</v>
      </c>
      <c r="AQ65" s="25"/>
      <c r="AR65" s="25"/>
      <c r="AS65" s="25"/>
      <c r="AT65" s="25"/>
      <c r="AU65" s="25"/>
      <c r="AV65" s="25"/>
      <c r="AW65" s="55">
        <f>(AW63-AW64)/AW63</f>
        <v>0.2056035139873465</v>
      </c>
      <c r="AX65" s="25"/>
      <c r="AY65" s="25"/>
      <c r="AZ65" s="25"/>
      <c r="BA65" s="25"/>
      <c r="BB65" s="25"/>
      <c r="BC65" s="25"/>
      <c r="BD65" s="55">
        <f>(BD63-BD64)/BD63</f>
        <v>0.13293940091576514</v>
      </c>
      <c r="BE65" s="25"/>
      <c r="BF65" s="25"/>
      <c r="BG65" s="25"/>
      <c r="BH65" s="25"/>
      <c r="BI65" s="25"/>
      <c r="BJ65" s="25"/>
      <c r="BK65" s="55">
        <f>(BK63-BK64)/BK63</f>
        <v>0.13419117647058851</v>
      </c>
    </row>
    <row r="66" spans="27:64" x14ac:dyDescent="0.25">
      <c r="AA66" s="21" t="s">
        <v>9</v>
      </c>
      <c r="AB66" s="56">
        <f>AB63-AB64</f>
        <v>0.2615614617940194</v>
      </c>
      <c r="AC66" s="25"/>
      <c r="AD66" s="25"/>
      <c r="AE66" s="25"/>
      <c r="AF66" s="25"/>
      <c r="AG66" s="25"/>
      <c r="AH66" s="25"/>
      <c r="AI66" s="56">
        <f>AI63-AI64</f>
        <v>0.16510204081632596</v>
      </c>
      <c r="AJ66" s="25"/>
      <c r="AK66" s="25"/>
      <c r="AL66" s="25"/>
      <c r="AM66" s="25"/>
      <c r="AN66" s="25"/>
      <c r="AO66" s="25"/>
      <c r="AP66" s="56">
        <f>AP63-AP64</f>
        <v>0.86196003401360421</v>
      </c>
      <c r="AQ66" s="25"/>
      <c r="AR66" s="25"/>
      <c r="AS66" s="25"/>
      <c r="AT66" s="25"/>
      <c r="AU66" s="25"/>
      <c r="AV66" s="25"/>
      <c r="AW66" s="56">
        <f>AW63-AW64</f>
        <v>0.73396258503401324</v>
      </c>
      <c r="AX66" s="25"/>
      <c r="AY66" s="25"/>
      <c r="AZ66" s="25"/>
      <c r="BA66" s="25"/>
      <c r="BB66" s="25"/>
      <c r="BC66" s="25"/>
      <c r="BD66" s="56">
        <f>BD63-BD64</f>
        <v>1.0606122448979605</v>
      </c>
      <c r="BE66" s="25"/>
      <c r="BF66" s="25"/>
      <c r="BG66" s="25"/>
      <c r="BH66" s="25"/>
      <c r="BI66" s="25"/>
      <c r="BJ66" s="25"/>
      <c r="BK66" s="56">
        <f>BK63-BK64</f>
        <v>0.84918367346938961</v>
      </c>
    </row>
    <row r="67" spans="27:64" x14ac:dyDescent="0.25">
      <c r="AP67" s="31"/>
      <c r="AQ67" s="31"/>
      <c r="AR67" s="31"/>
      <c r="AS67" s="31"/>
      <c r="AT67" s="31"/>
      <c r="AU67" s="31"/>
      <c r="AV67" s="31"/>
      <c r="BD67" s="31"/>
      <c r="BE67" s="31"/>
      <c r="BF67" s="31"/>
      <c r="BG67" s="31"/>
      <c r="BH67" s="31"/>
      <c r="BI67" s="31"/>
      <c r="BJ67" s="31"/>
    </row>
    <row r="68" spans="27:64" x14ac:dyDescent="0.25">
      <c r="AB68">
        <v>12</v>
      </c>
      <c r="AC68">
        <v>13</v>
      </c>
      <c r="AD68">
        <v>14</v>
      </c>
      <c r="AE68">
        <v>15</v>
      </c>
      <c r="AF68">
        <v>16</v>
      </c>
      <c r="AG68">
        <v>17</v>
      </c>
      <c r="AH68">
        <v>18</v>
      </c>
      <c r="AI68" s="179">
        <v>19</v>
      </c>
      <c r="AJ68" s="8">
        <v>20</v>
      </c>
      <c r="AK68" s="8">
        <v>21</v>
      </c>
      <c r="AL68" s="8">
        <v>22</v>
      </c>
      <c r="AM68" s="8">
        <v>23</v>
      </c>
      <c r="AN68" s="8">
        <v>24</v>
      </c>
      <c r="AO68" s="212">
        <v>25</v>
      </c>
      <c r="AP68">
        <v>26</v>
      </c>
      <c r="AQ68">
        <v>27</v>
      </c>
      <c r="AR68">
        <v>28</v>
      </c>
      <c r="AS68">
        <v>29</v>
      </c>
      <c r="AT68">
        <v>30</v>
      </c>
      <c r="AU68">
        <v>31</v>
      </c>
      <c r="AV68">
        <v>32</v>
      </c>
      <c r="AW68">
        <v>33</v>
      </c>
      <c r="BA68" s="141">
        <v>32</v>
      </c>
      <c r="BB68">
        <v>32</v>
      </c>
      <c r="BC68">
        <v>32</v>
      </c>
      <c r="BD68">
        <v>32</v>
      </c>
      <c r="BE68">
        <v>32</v>
      </c>
      <c r="BF68" s="7">
        <v>32</v>
      </c>
      <c r="BG68">
        <v>33</v>
      </c>
      <c r="BH68">
        <v>33</v>
      </c>
      <c r="BI68">
        <v>33</v>
      </c>
      <c r="BJ68">
        <v>33</v>
      </c>
      <c r="BK68">
        <v>33</v>
      </c>
      <c r="BL68">
        <v>33</v>
      </c>
    </row>
    <row r="69" spans="27:64" x14ac:dyDescent="0.25">
      <c r="AC69" t="s">
        <v>5</v>
      </c>
      <c r="AD69" t="s">
        <v>5</v>
      </c>
      <c r="AE69" t="s">
        <v>5</v>
      </c>
      <c r="AF69" t="s">
        <v>5</v>
      </c>
      <c r="AG69" t="s">
        <v>5</v>
      </c>
      <c r="AH69" t="s">
        <v>5</v>
      </c>
      <c r="AI69" s="141" t="s">
        <v>5</v>
      </c>
      <c r="AJ69" t="s">
        <v>5</v>
      </c>
      <c r="AK69" t="s">
        <v>5</v>
      </c>
      <c r="AL69" t="s">
        <v>5</v>
      </c>
      <c r="AM69" t="s">
        <v>5</v>
      </c>
      <c r="AN69" t="s">
        <v>5</v>
      </c>
      <c r="AO69" s="7" t="s">
        <v>5</v>
      </c>
      <c r="AP69" t="s">
        <v>5</v>
      </c>
      <c r="AQ69" t="s">
        <v>5</v>
      </c>
      <c r="AR69" t="s">
        <v>5</v>
      </c>
      <c r="AS69" t="s">
        <v>5</v>
      </c>
      <c r="AT69" t="s">
        <v>5</v>
      </c>
      <c r="AU69" t="s">
        <v>5</v>
      </c>
      <c r="AV69" t="s">
        <v>5</v>
      </c>
      <c r="AW69" t="s">
        <v>5</v>
      </c>
      <c r="BA69" s="141" t="s">
        <v>1</v>
      </c>
      <c r="BB69" t="s">
        <v>2</v>
      </c>
      <c r="BC69" t="s">
        <v>5</v>
      </c>
      <c r="BD69" t="s">
        <v>150</v>
      </c>
      <c r="BE69" t="s">
        <v>18</v>
      </c>
      <c r="BF69" s="7" t="s">
        <v>16</v>
      </c>
      <c r="BG69" t="s">
        <v>1</v>
      </c>
      <c r="BH69" t="s">
        <v>2</v>
      </c>
      <c r="BI69" t="s">
        <v>5</v>
      </c>
      <c r="BJ69" t="s">
        <v>150</v>
      </c>
      <c r="BK69" t="s">
        <v>18</v>
      </c>
      <c r="BL69" t="s">
        <v>16</v>
      </c>
    </row>
    <row r="70" spans="27:64" x14ac:dyDescent="0.25">
      <c r="AA70">
        <v>1999</v>
      </c>
      <c r="AI70" s="141"/>
      <c r="AO70" s="7"/>
    </row>
    <row r="71" spans="27:64" x14ac:dyDescent="0.25">
      <c r="AA71">
        <v>2000</v>
      </c>
      <c r="AI71" s="141"/>
      <c r="AO71" s="7"/>
    </row>
    <row r="72" spans="27:64" x14ac:dyDescent="0.25">
      <c r="AA72" s="69">
        <v>2001</v>
      </c>
      <c r="AB72" s="69"/>
      <c r="AC72" s="73">
        <f t="shared" ref="AC72:AG81" si="30">AD13</f>
        <v>2.5299999999999998</v>
      </c>
      <c r="AD72" s="73">
        <f t="shared" si="30"/>
        <v>2.81</v>
      </c>
      <c r="AE72" s="73">
        <f t="shared" si="30"/>
        <v>2.99</v>
      </c>
      <c r="AF72" s="73">
        <f t="shared" si="30"/>
        <v>3.31</v>
      </c>
      <c r="AG72" s="73">
        <f t="shared" si="30"/>
        <v>3.18</v>
      </c>
      <c r="AH72" s="73">
        <f t="shared" ref="AH72:AH91" si="31">AP13</f>
        <v>4.0199999999999996</v>
      </c>
      <c r="AI72" s="150">
        <f t="shared" ref="AI72:AI91" si="32">AQ13</f>
        <v>4.38</v>
      </c>
      <c r="AJ72" s="73">
        <f t="shared" ref="AJ72:AJ91" si="33">AR13</f>
        <v>4.91</v>
      </c>
      <c r="AK72" s="73">
        <f t="shared" ref="AK72:AK91" si="34">AS13</f>
        <v>4.5199999999999996</v>
      </c>
      <c r="AL72" s="73">
        <f t="shared" ref="AL72:AL91" si="35">AT13</f>
        <v>4.95</v>
      </c>
      <c r="AM72" s="73">
        <f t="shared" ref="AM72:AM91" si="36">AU13</f>
        <v>4.92</v>
      </c>
      <c r="AN72" s="73">
        <f t="shared" ref="AN72:AN91" si="37">AV13</f>
        <v>5.33</v>
      </c>
      <c r="AO72" s="151">
        <f t="shared" ref="AO72:AO91" si="38">BD13</f>
        <v>5.87</v>
      </c>
      <c r="AP72" s="73">
        <f t="shared" ref="AP72:AP91" si="39">BE13</f>
        <v>6.79</v>
      </c>
      <c r="AQ72" s="73">
        <f t="shared" ref="AQ72:AQ91" si="40">BF13</f>
        <v>7.41</v>
      </c>
      <c r="AR72" s="73">
        <f t="shared" ref="AR72:AR91" si="41">BG13</f>
        <v>7.94</v>
      </c>
      <c r="AS72" s="73">
        <f t="shared" ref="AS72:AS91" si="42">BH13</f>
        <v>8.77</v>
      </c>
      <c r="AT72" s="73">
        <v>11.09</v>
      </c>
      <c r="AU72" s="73">
        <v>10.18</v>
      </c>
      <c r="AV72" s="73">
        <v>12.393000000000001</v>
      </c>
      <c r="AW72" s="73">
        <v>14.545999999999999</v>
      </c>
      <c r="AZ72">
        <v>2001</v>
      </c>
      <c r="BA72" s="141">
        <v>506</v>
      </c>
      <c r="BB72" s="1">
        <v>4082902</v>
      </c>
      <c r="BC72">
        <v>12.393000000000001</v>
      </c>
      <c r="BD72" t="s">
        <v>366</v>
      </c>
      <c r="BE72" t="s">
        <v>366</v>
      </c>
      <c r="BF72" s="32">
        <v>0.55100000000000005</v>
      </c>
      <c r="BG72">
        <v>584</v>
      </c>
      <c r="BH72" s="1">
        <v>4014912</v>
      </c>
      <c r="BI72">
        <v>14.545999999999999</v>
      </c>
      <c r="BJ72" t="s">
        <v>386</v>
      </c>
      <c r="BK72" t="s">
        <v>386</v>
      </c>
      <c r="BL72">
        <v>0.60199999999999998</v>
      </c>
    </row>
    <row r="73" spans="27:64" x14ac:dyDescent="0.25">
      <c r="AA73">
        <v>2002</v>
      </c>
      <c r="AC73" s="37">
        <f t="shared" si="30"/>
        <v>2.97</v>
      </c>
      <c r="AD73" s="37">
        <f t="shared" si="30"/>
        <v>2.64</v>
      </c>
      <c r="AE73" s="37">
        <f t="shared" si="30"/>
        <v>2.4900000000000002</v>
      </c>
      <c r="AF73" s="37">
        <f t="shared" si="30"/>
        <v>3.37</v>
      </c>
      <c r="AG73" s="37">
        <f t="shared" si="30"/>
        <v>3.37</v>
      </c>
      <c r="AH73" s="37">
        <f t="shared" si="31"/>
        <v>4.1100000000000003</v>
      </c>
      <c r="AI73" s="152">
        <f t="shared" si="32"/>
        <v>4.1900000000000004</v>
      </c>
      <c r="AJ73" s="37">
        <f t="shared" si="33"/>
        <v>4.42</v>
      </c>
      <c r="AK73" s="37">
        <f t="shared" si="34"/>
        <v>4.88</v>
      </c>
      <c r="AL73" s="37">
        <f t="shared" si="35"/>
        <v>4.8</v>
      </c>
      <c r="AM73" s="37">
        <f t="shared" si="36"/>
        <v>5.26</v>
      </c>
      <c r="AN73" s="37">
        <f t="shared" si="37"/>
        <v>5.58</v>
      </c>
      <c r="AO73" s="38">
        <f t="shared" si="38"/>
        <v>5.64</v>
      </c>
      <c r="AP73" s="37">
        <f t="shared" si="39"/>
        <v>5.86</v>
      </c>
      <c r="AQ73" s="37">
        <f t="shared" si="40"/>
        <v>6.01</v>
      </c>
      <c r="AR73" s="37">
        <f t="shared" si="41"/>
        <v>7.71</v>
      </c>
      <c r="AS73" s="37">
        <f t="shared" si="42"/>
        <v>8.44</v>
      </c>
      <c r="AT73" s="37">
        <v>10.52</v>
      </c>
      <c r="AU73" s="37">
        <v>10.9</v>
      </c>
      <c r="AV73" s="37">
        <v>12.513999999999999</v>
      </c>
      <c r="AW73" s="37">
        <v>14.089</v>
      </c>
      <c r="AZ73">
        <v>2002</v>
      </c>
      <c r="BA73" s="141">
        <v>542</v>
      </c>
      <c r="BB73" s="1">
        <v>4330977</v>
      </c>
      <c r="BC73">
        <v>12.513999999999999</v>
      </c>
      <c r="BD73" t="s">
        <v>367</v>
      </c>
      <c r="BE73" t="s">
        <v>367</v>
      </c>
      <c r="BF73" s="32">
        <v>0.53800000000000003</v>
      </c>
      <c r="BG73">
        <v>577</v>
      </c>
      <c r="BH73" s="1">
        <v>4095531</v>
      </c>
      <c r="BI73">
        <v>14.089</v>
      </c>
      <c r="BJ73" t="s">
        <v>387</v>
      </c>
      <c r="BK73" t="s">
        <v>387</v>
      </c>
      <c r="BL73">
        <v>0.58699999999999997</v>
      </c>
    </row>
    <row r="74" spans="27:64" x14ac:dyDescent="0.25">
      <c r="AA74">
        <v>2003</v>
      </c>
      <c r="AC74" s="37">
        <f t="shared" si="30"/>
        <v>3.07</v>
      </c>
      <c r="AD74" s="37">
        <f t="shared" si="30"/>
        <v>2.94</v>
      </c>
      <c r="AE74" s="37">
        <f t="shared" si="30"/>
        <v>2.56</v>
      </c>
      <c r="AF74" s="37">
        <f t="shared" si="30"/>
        <v>3.45</v>
      </c>
      <c r="AG74" s="37">
        <f t="shared" si="30"/>
        <v>3.32</v>
      </c>
      <c r="AH74" s="37">
        <f t="shared" si="31"/>
        <v>3.52</v>
      </c>
      <c r="AI74" s="152">
        <f t="shared" si="32"/>
        <v>3.73</v>
      </c>
      <c r="AJ74" s="37">
        <f t="shared" si="33"/>
        <v>3.99</v>
      </c>
      <c r="AK74" s="37">
        <f t="shared" si="34"/>
        <v>4.13</v>
      </c>
      <c r="AL74" s="37">
        <f t="shared" si="35"/>
        <v>4.7699999999999996</v>
      </c>
      <c r="AM74" s="37">
        <f t="shared" si="36"/>
        <v>4.7</v>
      </c>
      <c r="AN74" s="37">
        <f t="shared" si="37"/>
        <v>5.81</v>
      </c>
      <c r="AO74" s="38">
        <f t="shared" si="38"/>
        <v>5.54</v>
      </c>
      <c r="AP74" s="37">
        <f t="shared" si="39"/>
        <v>6.52</v>
      </c>
      <c r="AQ74" s="37">
        <f t="shared" si="40"/>
        <v>7.02</v>
      </c>
      <c r="AR74" s="37">
        <f t="shared" si="41"/>
        <v>7.35</v>
      </c>
      <c r="AS74" s="37">
        <f t="shared" si="42"/>
        <v>8.44</v>
      </c>
      <c r="AT74" s="37">
        <v>9.26</v>
      </c>
      <c r="AU74" s="37">
        <v>10.14</v>
      </c>
      <c r="AV74" s="37">
        <v>11.307</v>
      </c>
      <c r="AW74" s="37">
        <v>13.257</v>
      </c>
      <c r="AZ74">
        <v>2003</v>
      </c>
      <c r="BA74" s="141">
        <v>480</v>
      </c>
      <c r="BB74" s="1">
        <v>4245067</v>
      </c>
      <c r="BC74">
        <v>11.307</v>
      </c>
      <c r="BD74" t="s">
        <v>368</v>
      </c>
      <c r="BE74" t="s">
        <v>368</v>
      </c>
      <c r="BF74" s="32">
        <v>0.51600000000000001</v>
      </c>
      <c r="BG74">
        <v>575</v>
      </c>
      <c r="BH74" s="1">
        <v>4337299</v>
      </c>
      <c r="BI74">
        <v>13.257</v>
      </c>
      <c r="BJ74" t="s">
        <v>388</v>
      </c>
      <c r="BK74" t="s">
        <v>388</v>
      </c>
      <c r="BL74">
        <v>0.55300000000000005</v>
      </c>
    </row>
    <row r="75" spans="27:64" x14ac:dyDescent="0.25">
      <c r="AA75">
        <v>2004</v>
      </c>
      <c r="AC75" s="37">
        <f t="shared" si="30"/>
        <v>2.44</v>
      </c>
      <c r="AD75" s="37">
        <f t="shared" si="30"/>
        <v>2.68</v>
      </c>
      <c r="AE75" s="37">
        <f t="shared" si="30"/>
        <v>2.98</v>
      </c>
      <c r="AF75" s="37">
        <f t="shared" si="30"/>
        <v>3.25</v>
      </c>
      <c r="AG75" s="37">
        <f t="shared" si="30"/>
        <v>3.43</v>
      </c>
      <c r="AH75" s="37">
        <f t="shared" si="31"/>
        <v>3.7</v>
      </c>
      <c r="AI75" s="152">
        <f t="shared" si="32"/>
        <v>3.96</v>
      </c>
      <c r="AJ75" s="37">
        <f t="shared" si="33"/>
        <v>3.75</v>
      </c>
      <c r="AK75" s="37">
        <f t="shared" si="34"/>
        <v>4.07</v>
      </c>
      <c r="AL75" s="37">
        <f t="shared" si="35"/>
        <v>5.13</v>
      </c>
      <c r="AM75" s="37">
        <f t="shared" si="36"/>
        <v>5.39</v>
      </c>
      <c r="AN75" s="37">
        <f t="shared" si="37"/>
        <v>5.1100000000000003</v>
      </c>
      <c r="AO75" s="38">
        <f t="shared" si="38"/>
        <v>5.2</v>
      </c>
      <c r="AP75" s="37">
        <f t="shared" si="39"/>
        <v>6.36</v>
      </c>
      <c r="AQ75" s="37">
        <f t="shared" si="40"/>
        <v>6.94</v>
      </c>
      <c r="AR75" s="37">
        <f t="shared" si="41"/>
        <v>6.9</v>
      </c>
      <c r="AS75" s="37">
        <f t="shared" si="42"/>
        <v>8.34</v>
      </c>
      <c r="AT75" s="37">
        <v>9.07</v>
      </c>
      <c r="AU75" s="37">
        <v>9.7899999999999991</v>
      </c>
      <c r="AV75" s="37">
        <v>13.047000000000001</v>
      </c>
      <c r="AW75" s="37">
        <v>12.401999999999999</v>
      </c>
      <c r="AZ75">
        <v>2004</v>
      </c>
      <c r="BA75" s="141">
        <v>525</v>
      </c>
      <c r="BB75" s="1">
        <v>4023788</v>
      </c>
      <c r="BC75">
        <v>13.047000000000001</v>
      </c>
      <c r="BD75" t="s">
        <v>369</v>
      </c>
      <c r="BE75" t="s">
        <v>369</v>
      </c>
      <c r="BF75" s="32">
        <v>0.56899999999999995</v>
      </c>
      <c r="BG75">
        <v>528</v>
      </c>
      <c r="BH75" s="1">
        <v>4257394</v>
      </c>
      <c r="BI75">
        <v>12.401999999999999</v>
      </c>
      <c r="BJ75" t="s">
        <v>389</v>
      </c>
      <c r="BK75" t="s">
        <v>389</v>
      </c>
      <c r="BL75">
        <v>0.54</v>
      </c>
    </row>
    <row r="76" spans="27:64" x14ac:dyDescent="0.25">
      <c r="AA76">
        <v>2005</v>
      </c>
      <c r="AC76" s="37">
        <f t="shared" si="30"/>
        <v>2.6</v>
      </c>
      <c r="AD76" s="37">
        <f t="shared" si="30"/>
        <v>3.17</v>
      </c>
      <c r="AE76" s="37">
        <f t="shared" si="30"/>
        <v>2.87</v>
      </c>
      <c r="AF76" s="37">
        <f t="shared" si="30"/>
        <v>2.88</v>
      </c>
      <c r="AG76" s="37">
        <f t="shared" si="30"/>
        <v>3.33</v>
      </c>
      <c r="AH76" s="37">
        <f t="shared" si="31"/>
        <v>3.79</v>
      </c>
      <c r="AI76" s="152">
        <f t="shared" si="32"/>
        <v>4.18</v>
      </c>
      <c r="AJ76" s="37">
        <f t="shared" si="33"/>
        <v>3.8</v>
      </c>
      <c r="AK76" s="37">
        <f t="shared" si="34"/>
        <v>4.9400000000000004</v>
      </c>
      <c r="AL76" s="37">
        <f t="shared" si="35"/>
        <v>5</v>
      </c>
      <c r="AM76" s="37">
        <f t="shared" si="36"/>
        <v>4.7300000000000004</v>
      </c>
      <c r="AN76" s="37">
        <f t="shared" si="37"/>
        <v>5.0599999999999996</v>
      </c>
      <c r="AO76" s="38">
        <f t="shared" si="38"/>
        <v>6.3</v>
      </c>
      <c r="AP76" s="37">
        <f t="shared" si="39"/>
        <v>6.18</v>
      </c>
      <c r="AQ76" s="37">
        <f t="shared" si="40"/>
        <v>6.77</v>
      </c>
      <c r="AR76" s="37">
        <f t="shared" si="41"/>
        <v>7.12</v>
      </c>
      <c r="AS76" s="37">
        <f t="shared" si="42"/>
        <v>7.98</v>
      </c>
      <c r="AT76" s="37">
        <v>8.7899999999999991</v>
      </c>
      <c r="AU76" s="37">
        <v>10.09</v>
      </c>
      <c r="AV76" s="37">
        <v>11.512</v>
      </c>
      <c r="AW76" s="37">
        <v>12.441000000000001</v>
      </c>
      <c r="AZ76">
        <v>2005</v>
      </c>
      <c r="BA76" s="141">
        <v>443</v>
      </c>
      <c r="BB76" s="1">
        <v>3848038</v>
      </c>
      <c r="BC76">
        <v>11.512</v>
      </c>
      <c r="BD76" t="s">
        <v>370</v>
      </c>
      <c r="BE76" t="s">
        <v>370</v>
      </c>
      <c r="BF76" s="32">
        <v>0.54700000000000004</v>
      </c>
      <c r="BG76">
        <v>502</v>
      </c>
      <c r="BH76" s="1">
        <v>4035045</v>
      </c>
      <c r="BI76">
        <v>12.441000000000001</v>
      </c>
      <c r="BJ76" t="s">
        <v>390</v>
      </c>
      <c r="BK76" t="s">
        <v>390</v>
      </c>
      <c r="BL76">
        <v>0.55500000000000005</v>
      </c>
    </row>
    <row r="77" spans="27:64" x14ac:dyDescent="0.25">
      <c r="AA77">
        <v>2006</v>
      </c>
      <c r="AC77" s="37">
        <f t="shared" si="30"/>
        <v>2.46</v>
      </c>
      <c r="AD77" s="37">
        <f t="shared" si="30"/>
        <v>1.86</v>
      </c>
      <c r="AE77" s="37">
        <f t="shared" si="30"/>
        <v>2.4500000000000002</v>
      </c>
      <c r="AF77" s="37">
        <f t="shared" si="30"/>
        <v>3.02</v>
      </c>
      <c r="AG77" s="37">
        <f t="shared" si="30"/>
        <v>2.82</v>
      </c>
      <c r="AH77" s="37">
        <f t="shared" si="31"/>
        <v>3.39</v>
      </c>
      <c r="AI77" s="152">
        <f t="shared" si="32"/>
        <v>3.82</v>
      </c>
      <c r="AJ77" s="37">
        <f t="shared" si="33"/>
        <v>3.7</v>
      </c>
      <c r="AK77" s="37">
        <f t="shared" si="34"/>
        <v>4.5599999999999996</v>
      </c>
      <c r="AL77" s="37">
        <f t="shared" si="35"/>
        <v>4.25</v>
      </c>
      <c r="AM77" s="37">
        <f t="shared" si="36"/>
        <v>5.42</v>
      </c>
      <c r="AN77" s="37">
        <f t="shared" si="37"/>
        <v>5.12</v>
      </c>
      <c r="AO77" s="38">
        <f t="shared" si="38"/>
        <v>5.59</v>
      </c>
      <c r="AP77" s="37">
        <f t="shared" si="39"/>
        <v>5.73</v>
      </c>
      <c r="AQ77" s="37">
        <f t="shared" si="40"/>
        <v>7.69</v>
      </c>
      <c r="AR77" s="37">
        <f t="shared" si="41"/>
        <v>7.38</v>
      </c>
      <c r="AS77" s="37">
        <f t="shared" si="42"/>
        <v>8.39</v>
      </c>
      <c r="AT77" s="37">
        <v>8.7899999999999991</v>
      </c>
      <c r="AU77" s="37">
        <v>11.3</v>
      </c>
      <c r="AV77" s="37">
        <v>12.484999999999999</v>
      </c>
      <c r="AW77" s="37">
        <v>12.331</v>
      </c>
      <c r="AZ77">
        <v>2006</v>
      </c>
      <c r="BA77" s="141">
        <v>471</v>
      </c>
      <c r="BB77" s="1">
        <v>3772538</v>
      </c>
      <c r="BC77">
        <v>12.484999999999999</v>
      </c>
      <c r="BD77" t="s">
        <v>371</v>
      </c>
      <c r="BE77" t="s">
        <v>371</v>
      </c>
      <c r="BF77" s="32">
        <v>0.57499999999999996</v>
      </c>
      <c r="BG77">
        <v>476</v>
      </c>
      <c r="BH77" s="1">
        <v>3860165</v>
      </c>
      <c r="BI77">
        <v>12.331</v>
      </c>
      <c r="BJ77" t="s">
        <v>391</v>
      </c>
      <c r="BK77" t="s">
        <v>391</v>
      </c>
      <c r="BL77">
        <v>0.56499999999999995</v>
      </c>
    </row>
    <row r="78" spans="27:64" x14ac:dyDescent="0.25">
      <c r="AA78">
        <v>2007</v>
      </c>
      <c r="AC78" s="37">
        <f t="shared" si="30"/>
        <v>2.52</v>
      </c>
      <c r="AD78" s="37">
        <f t="shared" si="30"/>
        <v>2.4900000000000002</v>
      </c>
      <c r="AE78" s="37">
        <f t="shared" si="30"/>
        <v>2.84</v>
      </c>
      <c r="AF78" s="37">
        <f t="shared" si="30"/>
        <v>2.92</v>
      </c>
      <c r="AG78" s="37">
        <f t="shared" si="30"/>
        <v>2.39</v>
      </c>
      <c r="AH78" s="37">
        <f t="shared" si="31"/>
        <v>3.39</v>
      </c>
      <c r="AI78" s="152">
        <f t="shared" si="32"/>
        <v>3.74</v>
      </c>
      <c r="AJ78" s="37">
        <f t="shared" si="33"/>
        <v>4.13</v>
      </c>
      <c r="AK78" s="37">
        <f t="shared" si="34"/>
        <v>4.2</v>
      </c>
      <c r="AL78" s="37">
        <f t="shared" si="35"/>
        <v>4.3899999999999997</v>
      </c>
      <c r="AM78" s="37">
        <f t="shared" si="36"/>
        <v>5.36</v>
      </c>
      <c r="AN78" s="37">
        <f t="shared" si="37"/>
        <v>5.19</v>
      </c>
      <c r="AO78" s="38">
        <f t="shared" si="38"/>
        <v>5.3</v>
      </c>
      <c r="AP78" s="37">
        <f t="shared" si="39"/>
        <v>5.49</v>
      </c>
      <c r="AQ78" s="37">
        <f t="shared" si="40"/>
        <v>6.18</v>
      </c>
      <c r="AR78" s="37">
        <f t="shared" si="41"/>
        <v>7.15</v>
      </c>
      <c r="AS78" s="37">
        <f t="shared" si="42"/>
        <v>8.16</v>
      </c>
      <c r="AT78" s="37">
        <v>9.19</v>
      </c>
      <c r="AU78" s="37">
        <v>10.44</v>
      </c>
      <c r="AV78" s="37">
        <v>10.795999999999999</v>
      </c>
      <c r="AW78" s="37">
        <v>12.14</v>
      </c>
      <c r="AZ78">
        <v>2007</v>
      </c>
      <c r="BA78" s="141">
        <v>421</v>
      </c>
      <c r="BB78" s="1">
        <v>3899463</v>
      </c>
      <c r="BC78">
        <v>10.795999999999999</v>
      </c>
      <c r="BD78" t="s">
        <v>372</v>
      </c>
      <c r="BE78" t="s">
        <v>372</v>
      </c>
      <c r="BF78" s="32">
        <v>0.52600000000000002</v>
      </c>
      <c r="BG78">
        <v>459</v>
      </c>
      <c r="BH78" s="1">
        <v>3780927</v>
      </c>
      <c r="BI78">
        <v>12.14</v>
      </c>
      <c r="BJ78" t="s">
        <v>392</v>
      </c>
      <c r="BK78" t="s">
        <v>392</v>
      </c>
      <c r="BL78">
        <v>0.56699999999999995</v>
      </c>
    </row>
    <row r="79" spans="27:64" x14ac:dyDescent="0.25">
      <c r="AA79">
        <v>2008</v>
      </c>
      <c r="AC79" s="37">
        <f t="shared" si="30"/>
        <v>2.2400000000000002</v>
      </c>
      <c r="AD79" s="37">
        <f t="shared" si="30"/>
        <v>2.12</v>
      </c>
      <c r="AE79" s="37">
        <f t="shared" si="30"/>
        <v>2.87</v>
      </c>
      <c r="AF79" s="37">
        <f t="shared" si="30"/>
        <v>3.06</v>
      </c>
      <c r="AG79" s="37">
        <f t="shared" si="30"/>
        <v>3.07</v>
      </c>
      <c r="AH79" s="37">
        <f t="shared" si="31"/>
        <v>2.99</v>
      </c>
      <c r="AI79" s="152">
        <f t="shared" si="32"/>
        <v>3.43</v>
      </c>
      <c r="AJ79" s="37">
        <f t="shared" si="33"/>
        <v>3.74</v>
      </c>
      <c r="AK79" s="37">
        <f t="shared" si="34"/>
        <v>4.59</v>
      </c>
      <c r="AL79" s="37">
        <f t="shared" si="35"/>
        <v>4.3499999999999996</v>
      </c>
      <c r="AM79" s="37">
        <f t="shared" si="36"/>
        <v>5.14</v>
      </c>
      <c r="AN79" s="37">
        <f t="shared" si="37"/>
        <v>5.29</v>
      </c>
      <c r="AO79" s="38">
        <f t="shared" si="38"/>
        <v>5.56</v>
      </c>
      <c r="AP79" s="37">
        <f t="shared" si="39"/>
        <v>5.3</v>
      </c>
      <c r="AQ79" s="37">
        <f t="shared" si="40"/>
        <v>7.13</v>
      </c>
      <c r="AR79" s="37">
        <f t="shared" si="41"/>
        <v>7.21</v>
      </c>
      <c r="AS79" s="37">
        <f t="shared" si="42"/>
        <v>8.94</v>
      </c>
      <c r="AT79" s="37">
        <v>8.56</v>
      </c>
      <c r="AU79" s="37">
        <v>9.82</v>
      </c>
      <c r="AV79" s="37">
        <v>10.61</v>
      </c>
      <c r="AW79" s="37">
        <v>11.670999999999999</v>
      </c>
      <c r="AZ79">
        <v>2008</v>
      </c>
      <c r="BA79" s="141">
        <v>404</v>
      </c>
      <c r="BB79" s="1">
        <v>3807761</v>
      </c>
      <c r="BC79">
        <v>10.61</v>
      </c>
      <c r="BD79" t="s">
        <v>373</v>
      </c>
      <c r="BE79" t="s">
        <v>373</v>
      </c>
      <c r="BF79" s="32">
        <v>0.52800000000000002</v>
      </c>
      <c r="BG79">
        <v>456</v>
      </c>
      <c r="BH79" s="1">
        <v>3907253</v>
      </c>
      <c r="BI79">
        <v>11.670999999999999</v>
      </c>
      <c r="BJ79" t="s">
        <v>393</v>
      </c>
      <c r="BK79" t="s">
        <v>393</v>
      </c>
      <c r="BL79">
        <v>0.54700000000000004</v>
      </c>
    </row>
    <row r="80" spans="27:64" x14ac:dyDescent="0.25">
      <c r="AA80">
        <v>2009</v>
      </c>
      <c r="AC80" s="37">
        <f t="shared" si="30"/>
        <v>2.21</v>
      </c>
      <c r="AD80" s="37">
        <f t="shared" si="30"/>
        <v>2.17</v>
      </c>
      <c r="AE80" s="37">
        <f t="shared" si="30"/>
        <v>2.4900000000000002</v>
      </c>
      <c r="AF80" s="37">
        <f t="shared" si="30"/>
        <v>2.82</v>
      </c>
      <c r="AG80" s="37">
        <f t="shared" si="30"/>
        <v>2.96</v>
      </c>
      <c r="AH80" s="37">
        <f t="shared" si="31"/>
        <v>2.8</v>
      </c>
      <c r="AI80" s="152">
        <f t="shared" si="32"/>
        <v>3.4</v>
      </c>
      <c r="AJ80" s="37">
        <f t="shared" si="33"/>
        <v>4.01</v>
      </c>
      <c r="AK80" s="37">
        <f t="shared" si="34"/>
        <v>4.5</v>
      </c>
      <c r="AL80" s="37">
        <f t="shared" si="35"/>
        <v>4.53</v>
      </c>
      <c r="AM80" s="37">
        <f t="shared" si="36"/>
        <v>5.34</v>
      </c>
      <c r="AN80" s="37">
        <f t="shared" si="37"/>
        <v>4.83</v>
      </c>
      <c r="AO80" s="38">
        <f t="shared" si="38"/>
        <v>6.02</v>
      </c>
      <c r="AP80" s="37">
        <f t="shared" si="39"/>
        <v>5.86</v>
      </c>
      <c r="AQ80" s="37">
        <f t="shared" si="40"/>
        <v>6.73</v>
      </c>
      <c r="AR80" s="37">
        <f t="shared" si="41"/>
        <v>7.32</v>
      </c>
      <c r="AS80" s="37">
        <f t="shared" si="42"/>
        <v>7.74</v>
      </c>
      <c r="AT80" s="37">
        <v>8.9700000000000006</v>
      </c>
      <c r="AU80" s="37">
        <v>10.74</v>
      </c>
      <c r="AV80" s="37">
        <v>10.762</v>
      </c>
      <c r="AW80" s="37">
        <v>12.877000000000001</v>
      </c>
      <c r="AZ80">
        <v>2009</v>
      </c>
      <c r="BA80" s="141">
        <v>422</v>
      </c>
      <c r="BB80" s="1">
        <v>3921281</v>
      </c>
      <c r="BC80">
        <v>10.762</v>
      </c>
      <c r="BD80" t="s">
        <v>374</v>
      </c>
      <c r="BE80" t="s">
        <v>374</v>
      </c>
      <c r="BF80" s="7">
        <v>0.52400000000000002</v>
      </c>
      <c r="BG80">
        <v>491</v>
      </c>
      <c r="BH80" s="1">
        <v>3813001</v>
      </c>
      <c r="BI80">
        <v>12.877000000000001</v>
      </c>
      <c r="BJ80" t="s">
        <v>394</v>
      </c>
      <c r="BK80" t="s">
        <v>394</v>
      </c>
      <c r="BL80">
        <v>0.58099999999999996</v>
      </c>
    </row>
    <row r="81" spans="27:64" x14ac:dyDescent="0.25">
      <c r="AA81" s="23">
        <v>2010</v>
      </c>
      <c r="AB81" s="23"/>
      <c r="AC81" s="74">
        <f t="shared" si="30"/>
        <v>2.2799999999999998</v>
      </c>
      <c r="AD81" s="74">
        <f t="shared" si="30"/>
        <v>2.33</v>
      </c>
      <c r="AE81" s="74">
        <f t="shared" si="30"/>
        <v>2.38</v>
      </c>
      <c r="AF81" s="74">
        <f t="shared" si="30"/>
        <v>2.46</v>
      </c>
      <c r="AG81" s="74">
        <f t="shared" si="30"/>
        <v>2.37</v>
      </c>
      <c r="AH81" s="74">
        <f t="shared" si="31"/>
        <v>2.82</v>
      </c>
      <c r="AI81" s="217">
        <f t="shared" si="32"/>
        <v>3.55</v>
      </c>
      <c r="AJ81" s="74">
        <f t="shared" si="33"/>
        <v>4.2</v>
      </c>
      <c r="AK81" s="74">
        <f t="shared" si="34"/>
        <v>4.16</v>
      </c>
      <c r="AL81" s="74">
        <f t="shared" si="35"/>
        <v>4.92</v>
      </c>
      <c r="AM81" s="74">
        <f t="shared" si="36"/>
        <v>4.3600000000000003</v>
      </c>
      <c r="AN81" s="74">
        <f t="shared" si="37"/>
        <v>5.62</v>
      </c>
      <c r="AO81" s="219">
        <f t="shared" si="38"/>
        <v>5.61</v>
      </c>
      <c r="AP81" s="74">
        <f t="shared" si="39"/>
        <v>6.26</v>
      </c>
      <c r="AQ81" s="74">
        <f t="shared" si="40"/>
        <v>6.5</v>
      </c>
      <c r="AR81" s="74">
        <f t="shared" si="41"/>
        <v>7.62</v>
      </c>
      <c r="AS81" s="74">
        <f t="shared" si="42"/>
        <v>7.55</v>
      </c>
      <c r="AT81" s="74">
        <v>9.4700000000000006</v>
      </c>
      <c r="AU81" s="74">
        <v>9.92</v>
      </c>
      <c r="AV81" s="74">
        <v>10.811</v>
      </c>
      <c r="AW81" s="74">
        <v>11.443</v>
      </c>
      <c r="AZ81">
        <v>2010</v>
      </c>
      <c r="BA81" s="141">
        <v>431</v>
      </c>
      <c r="BB81" s="1">
        <v>3986847</v>
      </c>
      <c r="BC81">
        <v>10.811</v>
      </c>
      <c r="BD81" t="s">
        <v>375</v>
      </c>
      <c r="BE81" t="s">
        <v>375</v>
      </c>
      <c r="BF81" s="7">
        <v>0.52100000000000002</v>
      </c>
      <c r="BG81">
        <v>444</v>
      </c>
      <c r="BH81" s="1">
        <v>3880150</v>
      </c>
      <c r="BI81">
        <v>11.443</v>
      </c>
      <c r="BJ81" t="s">
        <v>395</v>
      </c>
      <c r="BK81" t="s">
        <v>395</v>
      </c>
      <c r="BL81">
        <v>0.54300000000000004</v>
      </c>
    </row>
    <row r="82" spans="27:64" x14ac:dyDescent="0.25">
      <c r="AA82" s="69">
        <v>2011</v>
      </c>
      <c r="AB82" s="69"/>
      <c r="AC82" s="73">
        <f t="shared" ref="AC82:AG91" si="43">AD23</f>
        <v>2.06</v>
      </c>
      <c r="AD82" s="73">
        <f t="shared" si="43"/>
        <v>2.23</v>
      </c>
      <c r="AE82" s="73">
        <f t="shared" si="43"/>
        <v>2.89</v>
      </c>
      <c r="AF82" s="73">
        <f t="shared" si="43"/>
        <v>2.2799999999999998</v>
      </c>
      <c r="AG82" s="73">
        <f t="shared" si="43"/>
        <v>3.39</v>
      </c>
      <c r="AH82" s="73">
        <f t="shared" si="31"/>
        <v>2.93</v>
      </c>
      <c r="AI82" s="150">
        <f t="shared" si="32"/>
        <v>3.23</v>
      </c>
      <c r="AJ82" s="73">
        <f t="shared" si="33"/>
        <v>3.72</v>
      </c>
      <c r="AK82" s="73">
        <f t="shared" si="34"/>
        <v>4.59</v>
      </c>
      <c r="AL82" s="73">
        <f t="shared" si="35"/>
        <v>4.01</v>
      </c>
      <c r="AM82" s="73">
        <f t="shared" si="36"/>
        <v>4.68</v>
      </c>
      <c r="AN82" s="73">
        <f t="shared" si="37"/>
        <v>4.97</v>
      </c>
      <c r="AO82" s="151">
        <f t="shared" si="38"/>
        <v>5.51</v>
      </c>
      <c r="AP82" s="73">
        <f t="shared" si="39"/>
        <v>5.82</v>
      </c>
      <c r="AQ82" s="73">
        <f t="shared" si="40"/>
        <v>5.93</v>
      </c>
      <c r="AR82" s="73">
        <f t="shared" si="41"/>
        <v>6.51</v>
      </c>
      <c r="AS82" s="73">
        <f t="shared" si="42"/>
        <v>7.22</v>
      </c>
      <c r="AT82" s="73">
        <v>7.65</v>
      </c>
      <c r="AU82" s="73">
        <v>8.7799999999999994</v>
      </c>
      <c r="AV82" s="73">
        <v>10.709</v>
      </c>
      <c r="AW82" s="73">
        <v>13.053000000000001</v>
      </c>
      <c r="AZ82">
        <v>2011</v>
      </c>
      <c r="BA82" s="141">
        <v>434</v>
      </c>
      <c r="BB82" s="1">
        <v>4052694</v>
      </c>
      <c r="BC82">
        <v>10.709</v>
      </c>
      <c r="BD82" t="s">
        <v>376</v>
      </c>
      <c r="BE82" t="s">
        <v>376</v>
      </c>
      <c r="BF82" s="7">
        <v>0.51400000000000001</v>
      </c>
      <c r="BG82">
        <v>519</v>
      </c>
      <c r="BH82" s="1">
        <v>3976037</v>
      </c>
      <c r="BI82">
        <v>13.053000000000001</v>
      </c>
      <c r="BJ82" t="s">
        <v>396</v>
      </c>
      <c r="BK82" t="s">
        <v>396</v>
      </c>
      <c r="BL82">
        <v>0.57299999999999995</v>
      </c>
    </row>
    <row r="83" spans="27:64" x14ac:dyDescent="0.25">
      <c r="AA83">
        <v>2012</v>
      </c>
      <c r="AC83" s="37">
        <f t="shared" si="43"/>
        <v>2.1800000000000002</v>
      </c>
      <c r="AD83" s="37">
        <f t="shared" si="43"/>
        <v>2.88</v>
      </c>
      <c r="AE83" s="37">
        <f t="shared" si="43"/>
        <v>2.5299999999999998</v>
      </c>
      <c r="AF83" s="37">
        <f t="shared" si="43"/>
        <v>2.61</v>
      </c>
      <c r="AG83" s="37">
        <f t="shared" si="43"/>
        <v>2.93</v>
      </c>
      <c r="AH83" s="37">
        <f t="shared" si="31"/>
        <v>3.49</v>
      </c>
      <c r="AI83" s="152">
        <f t="shared" si="32"/>
        <v>3.1</v>
      </c>
      <c r="AJ83" s="37">
        <f t="shared" si="33"/>
        <v>3.61</v>
      </c>
      <c r="AK83" s="37">
        <f t="shared" si="34"/>
        <v>3.61</v>
      </c>
      <c r="AL83" s="37">
        <f t="shared" si="35"/>
        <v>5</v>
      </c>
      <c r="AM83" s="37">
        <f t="shared" si="36"/>
        <v>4.3</v>
      </c>
      <c r="AN83" s="37">
        <f t="shared" si="37"/>
        <v>4.4400000000000004</v>
      </c>
      <c r="AO83" s="38">
        <f t="shared" si="38"/>
        <v>5.26</v>
      </c>
      <c r="AP83" s="37">
        <f t="shared" si="39"/>
        <v>5.33</v>
      </c>
      <c r="AQ83" s="37">
        <f t="shared" si="40"/>
        <v>6.01</v>
      </c>
      <c r="AR83" s="37">
        <f t="shared" si="41"/>
        <v>7.77</v>
      </c>
      <c r="AS83" s="37">
        <f t="shared" si="42"/>
        <v>7.99</v>
      </c>
      <c r="AT83" s="37">
        <v>8.66</v>
      </c>
      <c r="AU83" s="37">
        <v>9.52</v>
      </c>
      <c r="AV83" s="37">
        <v>10.365</v>
      </c>
      <c r="AW83" s="37">
        <v>12.52</v>
      </c>
      <c r="AZ83">
        <v>2012</v>
      </c>
      <c r="BA83" s="141">
        <v>449</v>
      </c>
      <c r="BB83" s="1">
        <v>4332058</v>
      </c>
      <c r="BC83">
        <v>10.365</v>
      </c>
      <c r="BD83" t="s">
        <v>377</v>
      </c>
      <c r="BE83" t="s">
        <v>377</v>
      </c>
      <c r="BF83" s="7">
        <v>0.48899999999999999</v>
      </c>
      <c r="BG83">
        <v>509</v>
      </c>
      <c r="BH83" s="1">
        <v>4065562</v>
      </c>
      <c r="BI83">
        <v>12.52</v>
      </c>
      <c r="BJ83" t="s">
        <v>397</v>
      </c>
      <c r="BK83" t="s">
        <v>397</v>
      </c>
      <c r="BL83">
        <v>0.55500000000000005</v>
      </c>
    </row>
    <row r="84" spans="27:64" x14ac:dyDescent="0.25">
      <c r="AA84">
        <v>2013</v>
      </c>
      <c r="AC84" s="37">
        <f t="shared" si="43"/>
        <v>1.9</v>
      </c>
      <c r="AD84" s="37">
        <f t="shared" si="43"/>
        <v>2.7</v>
      </c>
      <c r="AE84" s="37">
        <f t="shared" si="43"/>
        <v>2.92</v>
      </c>
      <c r="AF84" s="37">
        <f t="shared" si="43"/>
        <v>2.57</v>
      </c>
      <c r="AG84" s="37">
        <f t="shared" si="43"/>
        <v>2.74</v>
      </c>
      <c r="AH84" s="37">
        <f t="shared" si="31"/>
        <v>2.99</v>
      </c>
      <c r="AI84" s="152">
        <f t="shared" si="32"/>
        <v>3.56</v>
      </c>
      <c r="AJ84" s="37">
        <f t="shared" si="33"/>
        <v>3.46</v>
      </c>
      <c r="AK84" s="37">
        <f t="shared" si="34"/>
        <v>3.02</v>
      </c>
      <c r="AL84" s="37">
        <f t="shared" si="35"/>
        <v>4</v>
      </c>
      <c r="AM84" s="37">
        <f t="shared" si="36"/>
        <v>3.95</v>
      </c>
      <c r="AN84" s="37">
        <f t="shared" si="37"/>
        <v>4.63</v>
      </c>
      <c r="AO84" s="38">
        <f t="shared" si="38"/>
        <v>5.28</v>
      </c>
      <c r="AP84" s="37">
        <f t="shared" si="39"/>
        <v>5.49</v>
      </c>
      <c r="AQ84" s="37">
        <f t="shared" si="40"/>
        <v>6.62</v>
      </c>
      <c r="AR84" s="37">
        <f t="shared" si="41"/>
        <v>6.67</v>
      </c>
      <c r="AS84" s="37">
        <f t="shared" si="42"/>
        <v>7.5</v>
      </c>
      <c r="AT84" s="37">
        <v>7.94</v>
      </c>
      <c r="AU84" s="37">
        <v>9.9600000000000009</v>
      </c>
      <c r="AV84" s="37">
        <v>10.554</v>
      </c>
      <c r="AW84" s="37">
        <v>11.375</v>
      </c>
      <c r="AZ84">
        <v>2013</v>
      </c>
      <c r="BA84" s="141">
        <v>449</v>
      </c>
      <c r="BB84" s="1">
        <v>4254331</v>
      </c>
      <c r="BC84">
        <v>10.554</v>
      </c>
      <c r="BD84" t="s">
        <v>378</v>
      </c>
      <c r="BE84" t="s">
        <v>378</v>
      </c>
      <c r="BF84" s="7">
        <v>0.498</v>
      </c>
      <c r="BG84">
        <v>494</v>
      </c>
      <c r="BH84" s="1">
        <v>4342738</v>
      </c>
      <c r="BI84">
        <v>11.375</v>
      </c>
      <c r="BJ84" t="s">
        <v>398</v>
      </c>
      <c r="BK84" t="s">
        <v>398</v>
      </c>
      <c r="BL84">
        <v>0.51200000000000001</v>
      </c>
    </row>
    <row r="85" spans="27:64" x14ac:dyDescent="0.25">
      <c r="AA85">
        <v>2014</v>
      </c>
      <c r="AC85" s="37">
        <f t="shared" si="43"/>
        <v>2.2999999999999998</v>
      </c>
      <c r="AD85" s="37">
        <f t="shared" si="43"/>
        <v>2.2200000000000002</v>
      </c>
      <c r="AE85" s="37">
        <f t="shared" si="43"/>
        <v>2.4</v>
      </c>
      <c r="AF85" s="37">
        <f t="shared" si="43"/>
        <v>2.4</v>
      </c>
      <c r="AG85" s="37">
        <f t="shared" si="43"/>
        <v>2.96</v>
      </c>
      <c r="AH85" s="37">
        <f t="shared" si="31"/>
        <v>3.46</v>
      </c>
      <c r="AI85" s="152">
        <f t="shared" si="32"/>
        <v>3.28</v>
      </c>
      <c r="AJ85" s="37">
        <f t="shared" si="33"/>
        <v>3.85</v>
      </c>
      <c r="AK85" s="37">
        <f t="shared" si="34"/>
        <v>3.7</v>
      </c>
      <c r="AL85" s="37">
        <f t="shared" si="35"/>
        <v>3.99</v>
      </c>
      <c r="AM85" s="37">
        <f t="shared" si="36"/>
        <v>4.24</v>
      </c>
      <c r="AN85" s="37">
        <f t="shared" si="37"/>
        <v>5.07</v>
      </c>
      <c r="AO85" s="38">
        <f t="shared" si="38"/>
        <v>4.79</v>
      </c>
      <c r="AP85" s="37">
        <f t="shared" si="39"/>
        <v>5.72</v>
      </c>
      <c r="AQ85" s="37">
        <f t="shared" si="40"/>
        <v>6.62</v>
      </c>
      <c r="AR85" s="37">
        <f t="shared" si="41"/>
        <v>6.62</v>
      </c>
      <c r="AS85" s="37">
        <f t="shared" si="42"/>
        <v>7.48</v>
      </c>
      <c r="AT85" s="37">
        <v>8.09</v>
      </c>
      <c r="AU85" s="37">
        <v>9.6999999999999993</v>
      </c>
      <c r="AV85" s="37">
        <v>9.8840000000000003</v>
      </c>
      <c r="AW85" s="37">
        <v>11.249000000000001</v>
      </c>
      <c r="AZ85">
        <v>2014</v>
      </c>
      <c r="BA85" s="141">
        <v>427</v>
      </c>
      <c r="BB85" s="1">
        <v>4320072</v>
      </c>
      <c r="BC85">
        <v>9.8840000000000003</v>
      </c>
      <c r="BD85" t="s">
        <v>379</v>
      </c>
      <c r="BE85" t="s">
        <v>379</v>
      </c>
      <c r="BF85" s="7">
        <v>0.47799999999999998</v>
      </c>
      <c r="BG85">
        <v>481</v>
      </c>
      <c r="BH85" s="1">
        <v>4276113</v>
      </c>
      <c r="BI85">
        <v>11.249000000000001</v>
      </c>
      <c r="BJ85" t="s">
        <v>399</v>
      </c>
      <c r="BK85" t="s">
        <v>399</v>
      </c>
      <c r="BL85">
        <v>0.51300000000000001</v>
      </c>
    </row>
    <row r="86" spans="27:64" x14ac:dyDescent="0.25">
      <c r="AA86">
        <v>2015</v>
      </c>
      <c r="AC86" s="37">
        <f t="shared" si="43"/>
        <v>2.06</v>
      </c>
      <c r="AD86" s="37">
        <f t="shared" si="43"/>
        <v>2.84</v>
      </c>
      <c r="AE86" s="37">
        <f t="shared" si="43"/>
        <v>2.54</v>
      </c>
      <c r="AF86" s="37">
        <f t="shared" si="43"/>
        <v>2.94</v>
      </c>
      <c r="AG86" s="37">
        <f t="shared" si="43"/>
        <v>2.91</v>
      </c>
      <c r="AH86" s="37">
        <f t="shared" si="31"/>
        <v>2.8</v>
      </c>
      <c r="AI86" s="152">
        <f t="shared" si="32"/>
        <v>2.63</v>
      </c>
      <c r="AJ86" s="37">
        <f t="shared" si="33"/>
        <v>3.19</v>
      </c>
      <c r="AK86" s="37">
        <f t="shared" si="34"/>
        <v>3.7</v>
      </c>
      <c r="AL86" s="37">
        <f t="shared" si="35"/>
        <v>4.13</v>
      </c>
      <c r="AM86" s="37">
        <f t="shared" si="36"/>
        <v>3.78</v>
      </c>
      <c r="AN86" s="37">
        <f t="shared" si="37"/>
        <v>4.62</v>
      </c>
      <c r="AO86" s="38">
        <f t="shared" si="38"/>
        <v>4.57</v>
      </c>
      <c r="AP86" s="37">
        <f t="shared" si="39"/>
        <v>5.0599999999999996</v>
      </c>
      <c r="AQ86" s="37">
        <f t="shared" si="40"/>
        <v>6.1</v>
      </c>
      <c r="AR86" s="37">
        <f t="shared" si="41"/>
        <v>6.71</v>
      </c>
      <c r="AS86" s="37">
        <f t="shared" si="42"/>
        <v>7.39</v>
      </c>
      <c r="AT86" s="37">
        <v>8.56</v>
      </c>
      <c r="AU86" s="37">
        <v>9.19</v>
      </c>
      <c r="AV86" s="37">
        <v>11.257999999999999</v>
      </c>
      <c r="AW86" s="37">
        <v>11.7</v>
      </c>
      <c r="AZ86">
        <v>2015</v>
      </c>
      <c r="BA86" s="141">
        <v>489</v>
      </c>
      <c r="BB86" s="1">
        <v>4343614</v>
      </c>
      <c r="BC86">
        <v>11.257999999999999</v>
      </c>
      <c r="BD86" t="s">
        <v>380</v>
      </c>
      <c r="BE86" t="s">
        <v>380</v>
      </c>
      <c r="BF86" s="7">
        <v>0.50900000000000001</v>
      </c>
      <c r="BG86">
        <v>508</v>
      </c>
      <c r="BH86" s="1">
        <v>4341754</v>
      </c>
      <c r="BI86">
        <v>11.7</v>
      </c>
      <c r="BJ86" t="s">
        <v>400</v>
      </c>
      <c r="BK86" t="s">
        <v>400</v>
      </c>
      <c r="BL86">
        <v>0.51900000000000002</v>
      </c>
    </row>
    <row r="87" spans="27:64" x14ac:dyDescent="0.25">
      <c r="AA87">
        <v>2016</v>
      </c>
      <c r="AC87" s="37">
        <f t="shared" si="43"/>
        <v>2.04</v>
      </c>
      <c r="AD87" s="37">
        <f t="shared" si="43"/>
        <v>2.54</v>
      </c>
      <c r="AE87" s="37">
        <f t="shared" si="43"/>
        <v>2.36</v>
      </c>
      <c r="AF87" s="37">
        <f t="shared" si="43"/>
        <v>2.7</v>
      </c>
      <c r="AG87" s="37">
        <f t="shared" si="43"/>
        <v>3.09</v>
      </c>
      <c r="AH87" s="37">
        <f t="shared" si="31"/>
        <v>2.75</v>
      </c>
      <c r="AI87" s="152">
        <f t="shared" si="32"/>
        <v>3.2</v>
      </c>
      <c r="AJ87" s="37">
        <f t="shared" si="33"/>
        <v>3.06</v>
      </c>
      <c r="AK87" s="37">
        <f t="shared" si="34"/>
        <v>3.53</v>
      </c>
      <c r="AL87" s="37">
        <f t="shared" si="35"/>
        <v>4.13</v>
      </c>
      <c r="AM87" s="37">
        <f t="shared" si="36"/>
        <v>3.78</v>
      </c>
      <c r="AN87" s="37">
        <f t="shared" si="37"/>
        <v>4.1100000000000003</v>
      </c>
      <c r="AO87" s="38">
        <f t="shared" si="38"/>
        <v>4.4800000000000004</v>
      </c>
      <c r="AP87" s="37">
        <f t="shared" si="39"/>
        <v>4.7</v>
      </c>
      <c r="AQ87" s="37">
        <f t="shared" si="40"/>
        <v>6.47</v>
      </c>
      <c r="AR87" s="37">
        <f t="shared" si="41"/>
        <v>6.85</v>
      </c>
      <c r="AS87" s="37">
        <f t="shared" si="42"/>
        <v>7.91</v>
      </c>
      <c r="AT87" s="37">
        <v>8.58</v>
      </c>
      <c r="AU87" s="37">
        <v>10.06</v>
      </c>
      <c r="AV87" s="37">
        <v>11.207000000000001</v>
      </c>
      <c r="AW87" s="37">
        <v>11.851000000000001</v>
      </c>
      <c r="AZ87">
        <v>2016</v>
      </c>
      <c r="BA87" s="141">
        <v>480</v>
      </c>
      <c r="BB87" s="1">
        <v>4283076</v>
      </c>
      <c r="BC87">
        <v>11.207000000000001</v>
      </c>
      <c r="BD87" t="s">
        <v>381</v>
      </c>
      <c r="BE87" t="s">
        <v>381</v>
      </c>
      <c r="BF87" s="7">
        <v>0.51200000000000001</v>
      </c>
      <c r="BG87">
        <v>515</v>
      </c>
      <c r="BH87" s="1">
        <v>4345786</v>
      </c>
      <c r="BI87">
        <v>11.851000000000001</v>
      </c>
      <c r="BJ87" t="s">
        <v>401</v>
      </c>
      <c r="BK87" t="s">
        <v>401</v>
      </c>
      <c r="BL87">
        <v>0.52200000000000002</v>
      </c>
    </row>
    <row r="88" spans="27:64" x14ac:dyDescent="0.25">
      <c r="AA88">
        <v>2017</v>
      </c>
      <c r="AC88" s="37">
        <f t="shared" si="43"/>
        <v>2.33</v>
      </c>
      <c r="AD88" s="37">
        <f t="shared" si="43"/>
        <v>2.2000000000000002</v>
      </c>
      <c r="AE88" s="37">
        <f t="shared" si="43"/>
        <v>2.6</v>
      </c>
      <c r="AF88" s="37">
        <f t="shared" si="43"/>
        <v>2.39</v>
      </c>
      <c r="AG88" s="37">
        <f t="shared" si="43"/>
        <v>2.75</v>
      </c>
      <c r="AH88" s="37">
        <f t="shared" si="31"/>
        <v>2.59</v>
      </c>
      <c r="AI88" s="152">
        <f t="shared" si="32"/>
        <v>2.91</v>
      </c>
      <c r="AJ88" s="37">
        <f t="shared" si="33"/>
        <v>3.65</v>
      </c>
      <c r="AK88" s="37">
        <f t="shared" si="34"/>
        <v>3.57</v>
      </c>
      <c r="AL88" s="37">
        <f t="shared" si="35"/>
        <v>2.9</v>
      </c>
      <c r="AM88" s="37">
        <f t="shared" si="36"/>
        <v>4.1900000000000004</v>
      </c>
      <c r="AN88" s="37">
        <f t="shared" si="37"/>
        <v>4.08</v>
      </c>
      <c r="AO88" s="38">
        <f t="shared" si="38"/>
        <v>4.4800000000000004</v>
      </c>
      <c r="AP88" s="37">
        <f t="shared" si="39"/>
        <v>4.8</v>
      </c>
      <c r="AQ88" s="37">
        <f t="shared" si="40"/>
        <v>5.33</v>
      </c>
      <c r="AR88" s="37">
        <f t="shared" si="41"/>
        <v>6.29</v>
      </c>
      <c r="AS88" s="37">
        <f t="shared" si="42"/>
        <v>7.04</v>
      </c>
      <c r="AT88" s="37">
        <v>7.94</v>
      </c>
      <c r="AU88" s="37">
        <v>8.5</v>
      </c>
      <c r="AV88" s="37">
        <v>9.7449999999999992</v>
      </c>
      <c r="AW88" s="37">
        <v>13.013</v>
      </c>
      <c r="AZ88">
        <v>2017</v>
      </c>
      <c r="BA88" s="141">
        <v>434</v>
      </c>
      <c r="BB88" s="1">
        <v>4453718</v>
      </c>
      <c r="BC88">
        <v>9.7449999999999992</v>
      </c>
      <c r="BD88" t="s">
        <v>382</v>
      </c>
      <c r="BE88" t="s">
        <v>382</v>
      </c>
      <c r="BF88" s="7">
        <v>0.46800000000000003</v>
      </c>
      <c r="BG88">
        <v>561</v>
      </c>
      <c r="BH88" s="1">
        <v>4310977</v>
      </c>
      <c r="BI88">
        <v>13.013</v>
      </c>
      <c r="BJ88" t="s">
        <v>402</v>
      </c>
      <c r="BK88" t="s">
        <v>402</v>
      </c>
      <c r="BL88">
        <v>0.54900000000000004</v>
      </c>
    </row>
    <row r="89" spans="27:64" x14ac:dyDescent="0.25">
      <c r="AA89">
        <v>2018</v>
      </c>
      <c r="AC89" s="37">
        <f t="shared" si="43"/>
        <v>2.41</v>
      </c>
      <c r="AD89" s="37">
        <f t="shared" si="43"/>
        <v>2.4500000000000002</v>
      </c>
      <c r="AE89" s="37">
        <f t="shared" si="43"/>
        <v>2.97</v>
      </c>
      <c r="AF89" s="37">
        <f t="shared" si="43"/>
        <v>2.69</v>
      </c>
      <c r="AG89" s="37">
        <f t="shared" si="43"/>
        <v>3.16</v>
      </c>
      <c r="AH89" s="37">
        <f t="shared" si="31"/>
        <v>3.19</v>
      </c>
      <c r="AI89" s="152">
        <f t="shared" si="32"/>
        <v>2.7</v>
      </c>
      <c r="AJ89" s="37">
        <f t="shared" si="33"/>
        <v>2.95</v>
      </c>
      <c r="AK89" s="37">
        <f t="shared" si="34"/>
        <v>3.1</v>
      </c>
      <c r="AL89" s="37">
        <f t="shared" si="35"/>
        <v>3.55</v>
      </c>
      <c r="AM89" s="37">
        <f t="shared" si="36"/>
        <v>3.27</v>
      </c>
      <c r="AN89" s="37">
        <f t="shared" si="37"/>
        <v>4.2300000000000004</v>
      </c>
      <c r="AO89" s="38">
        <f t="shared" si="38"/>
        <v>3.71</v>
      </c>
      <c r="AP89" s="37">
        <f t="shared" si="39"/>
        <v>5.24</v>
      </c>
      <c r="AQ89" s="37">
        <f t="shared" si="40"/>
        <v>5.32</v>
      </c>
      <c r="AR89" s="37">
        <f t="shared" si="41"/>
        <v>6.35</v>
      </c>
      <c r="AS89" s="37">
        <f t="shared" si="42"/>
        <v>6.87</v>
      </c>
      <c r="AT89" s="37">
        <v>8.91</v>
      </c>
      <c r="AU89" s="37">
        <v>8.5299999999999994</v>
      </c>
      <c r="AV89" s="37">
        <v>10.961</v>
      </c>
      <c r="AW89" s="37">
        <v>12.127000000000001</v>
      </c>
      <c r="AZ89">
        <v>2018</v>
      </c>
      <c r="BA89" s="141">
        <v>486</v>
      </c>
      <c r="BB89" s="1">
        <v>4433749</v>
      </c>
      <c r="BC89">
        <v>10.961</v>
      </c>
      <c r="BD89" t="s">
        <v>383</v>
      </c>
      <c r="BE89" t="s">
        <v>383</v>
      </c>
      <c r="BF89" s="7">
        <v>0.497</v>
      </c>
      <c r="BG89">
        <v>541</v>
      </c>
      <c r="BH89" s="1">
        <v>4461246</v>
      </c>
      <c r="BI89">
        <v>12.127000000000001</v>
      </c>
      <c r="BJ89" t="s">
        <v>403</v>
      </c>
      <c r="BK89" t="s">
        <v>403</v>
      </c>
      <c r="BL89">
        <v>0.52100000000000002</v>
      </c>
    </row>
    <row r="90" spans="27:64" x14ac:dyDescent="0.25">
      <c r="AA90">
        <v>2019</v>
      </c>
      <c r="AC90" s="37">
        <f t="shared" si="43"/>
        <v>1.77</v>
      </c>
      <c r="AD90" s="37">
        <f t="shared" si="43"/>
        <v>2.16</v>
      </c>
      <c r="AE90" s="37">
        <f t="shared" si="43"/>
        <v>2.75</v>
      </c>
      <c r="AF90" s="37">
        <f t="shared" si="43"/>
        <v>2.0499999999999998</v>
      </c>
      <c r="AG90" s="37">
        <f t="shared" si="43"/>
        <v>2.87</v>
      </c>
      <c r="AH90" s="37">
        <f t="shared" si="31"/>
        <v>3.43</v>
      </c>
      <c r="AI90" s="152">
        <f t="shared" si="32"/>
        <v>2.86</v>
      </c>
      <c r="AJ90" s="37">
        <f t="shared" si="33"/>
        <v>3.44</v>
      </c>
      <c r="AK90" s="37">
        <f t="shared" si="34"/>
        <v>3.2</v>
      </c>
      <c r="AL90" s="37">
        <f t="shared" si="35"/>
        <v>3.61</v>
      </c>
      <c r="AM90" s="37">
        <f t="shared" si="36"/>
        <v>3.85</v>
      </c>
      <c r="AN90" s="37">
        <f t="shared" si="37"/>
        <v>4.34</v>
      </c>
      <c r="AO90" s="38">
        <f t="shared" si="38"/>
        <v>5.2</v>
      </c>
      <c r="AP90" s="37">
        <f t="shared" si="39"/>
        <v>4.58</v>
      </c>
      <c r="AQ90" s="37">
        <f t="shared" si="40"/>
        <v>5.56</v>
      </c>
      <c r="AR90" s="37">
        <f t="shared" si="41"/>
        <v>6.29</v>
      </c>
      <c r="AS90" s="37">
        <f t="shared" si="42"/>
        <v>6.99</v>
      </c>
      <c r="AT90" s="37">
        <v>7.76</v>
      </c>
      <c r="AU90" s="37">
        <v>8.5299999999999994</v>
      </c>
      <c r="AV90" s="37">
        <v>10.244999999999999</v>
      </c>
      <c r="AW90" s="37">
        <v>11.505000000000001</v>
      </c>
      <c r="AZ90">
        <v>2019</v>
      </c>
      <c r="BA90" s="141">
        <v>453</v>
      </c>
      <c r="BB90" s="1">
        <v>4421505</v>
      </c>
      <c r="BC90">
        <v>10.244999999999999</v>
      </c>
      <c r="BD90" t="s">
        <v>384</v>
      </c>
      <c r="BE90" t="s">
        <v>384</v>
      </c>
      <c r="BF90" s="7">
        <v>0.48099999999999998</v>
      </c>
      <c r="BG90">
        <v>510</v>
      </c>
      <c r="BH90" s="1">
        <v>4432973</v>
      </c>
      <c r="BI90">
        <v>11.505000000000001</v>
      </c>
      <c r="BJ90" t="s">
        <v>404</v>
      </c>
      <c r="BK90" t="s">
        <v>404</v>
      </c>
      <c r="BL90">
        <v>0.50900000000000001</v>
      </c>
    </row>
    <row r="91" spans="27:64" x14ac:dyDescent="0.25">
      <c r="AA91" s="23">
        <v>2020</v>
      </c>
      <c r="AB91" s="23"/>
      <c r="AC91" s="74">
        <f t="shared" si="43"/>
        <v>2.09</v>
      </c>
      <c r="AD91" s="74">
        <f t="shared" si="43"/>
        <v>2.2000000000000002</v>
      </c>
      <c r="AE91" s="74">
        <f t="shared" si="43"/>
        <v>2.39</v>
      </c>
      <c r="AF91" s="74">
        <f t="shared" si="43"/>
        <v>2.65</v>
      </c>
      <c r="AG91" s="74">
        <f t="shared" si="43"/>
        <v>2.33</v>
      </c>
      <c r="AH91" s="74">
        <f t="shared" si="31"/>
        <v>2.79</v>
      </c>
      <c r="AI91" s="217">
        <f t="shared" si="32"/>
        <v>2.93</v>
      </c>
      <c r="AJ91" s="74">
        <f t="shared" si="33"/>
        <v>2.67</v>
      </c>
      <c r="AK91" s="74">
        <f t="shared" si="34"/>
        <v>3.48</v>
      </c>
      <c r="AL91" s="74">
        <f t="shared" si="35"/>
        <v>3.73</v>
      </c>
      <c r="AM91" s="74">
        <f t="shared" si="36"/>
        <v>3.78</v>
      </c>
      <c r="AN91" s="74">
        <f t="shared" si="37"/>
        <v>3.88</v>
      </c>
      <c r="AO91" s="219">
        <f t="shared" si="38"/>
        <v>4.7300000000000004</v>
      </c>
      <c r="AP91" s="74">
        <f t="shared" si="39"/>
        <v>4.46</v>
      </c>
      <c r="AQ91" s="74">
        <f t="shared" si="40"/>
        <v>5.01</v>
      </c>
      <c r="AR91" s="74">
        <f t="shared" si="41"/>
        <v>6.17</v>
      </c>
      <c r="AS91" s="74">
        <f t="shared" si="42"/>
        <v>7.05</v>
      </c>
      <c r="AT91" s="74">
        <v>7.59</v>
      </c>
      <c r="AU91" s="74">
        <v>8.43</v>
      </c>
      <c r="AV91" s="74">
        <v>9.6790000000000003</v>
      </c>
      <c r="AW91" s="74">
        <v>12.182</v>
      </c>
      <c r="AZ91">
        <v>2020</v>
      </c>
      <c r="BA91" s="141">
        <v>437</v>
      </c>
      <c r="BB91" s="1">
        <v>4514736</v>
      </c>
      <c r="BC91">
        <v>9.6790000000000003</v>
      </c>
      <c r="BD91" t="s">
        <v>385</v>
      </c>
      <c r="BE91" t="s">
        <v>385</v>
      </c>
      <c r="BF91" s="7">
        <v>0.46300000000000002</v>
      </c>
      <c r="BG91">
        <v>540</v>
      </c>
      <c r="BH91" s="1">
        <v>4432699</v>
      </c>
      <c r="BI91">
        <v>12.182</v>
      </c>
      <c r="BJ91" t="s">
        <v>405</v>
      </c>
      <c r="BK91" t="s">
        <v>405</v>
      </c>
      <c r="BL91">
        <v>0.52400000000000002</v>
      </c>
    </row>
    <row r="92" spans="27:64" x14ac:dyDescent="0.25">
      <c r="AA92">
        <v>2021</v>
      </c>
      <c r="AI92" s="141"/>
      <c r="AO92" s="7"/>
    </row>
    <row r="93" spans="27:64" x14ac:dyDescent="0.25">
      <c r="AA93">
        <v>2020</v>
      </c>
      <c r="AI93" s="141"/>
      <c r="AO93" s="7"/>
    </row>
    <row r="95" spans="27:64" x14ac:dyDescent="0.25">
      <c r="AA95" s="20" t="s">
        <v>364</v>
      </c>
      <c r="AB95" s="20"/>
      <c r="AC95" s="37">
        <f t="shared" ref="AC95:AW95" si="44">AVERAGE(AC72:AC81)</f>
        <v>2.532</v>
      </c>
      <c r="AD95" s="37">
        <f t="shared" si="44"/>
        <v>2.5209999999999999</v>
      </c>
      <c r="AE95" s="37">
        <f t="shared" si="44"/>
        <v>2.6919999999999997</v>
      </c>
      <c r="AF95" s="37">
        <f t="shared" si="44"/>
        <v>3.0539999999999994</v>
      </c>
      <c r="AG95" s="37">
        <f t="shared" si="44"/>
        <v>3.0240000000000005</v>
      </c>
      <c r="AH95" s="152">
        <f t="shared" si="44"/>
        <v>3.4529999999999994</v>
      </c>
      <c r="AI95" s="37">
        <f t="shared" si="44"/>
        <v>3.8379999999999996</v>
      </c>
      <c r="AJ95" s="37">
        <f t="shared" si="44"/>
        <v>4.0649999999999995</v>
      </c>
      <c r="AK95" s="37">
        <f t="shared" si="44"/>
        <v>4.4550000000000001</v>
      </c>
      <c r="AL95" s="37">
        <f t="shared" si="44"/>
        <v>4.7090000000000005</v>
      </c>
      <c r="AM95" s="37">
        <f t="shared" si="44"/>
        <v>5.0620000000000003</v>
      </c>
      <c r="AN95" s="38">
        <f t="shared" si="44"/>
        <v>5.2939999999999987</v>
      </c>
      <c r="AO95" s="37">
        <f t="shared" si="44"/>
        <v>5.6629999999999994</v>
      </c>
      <c r="AP95" s="37">
        <f t="shared" si="44"/>
        <v>6.0349999999999993</v>
      </c>
      <c r="AQ95" s="37">
        <f t="shared" si="44"/>
        <v>6.8379999999999992</v>
      </c>
      <c r="AR95" s="37">
        <f t="shared" si="44"/>
        <v>7.37</v>
      </c>
      <c r="AS95" s="37">
        <f t="shared" si="44"/>
        <v>8.2749999999999986</v>
      </c>
      <c r="AT95" s="37">
        <f t="shared" si="44"/>
        <v>9.3709999999999987</v>
      </c>
      <c r="AU95" s="37">
        <f t="shared" si="44"/>
        <v>10.331999999999999</v>
      </c>
      <c r="AV95" s="37">
        <f t="shared" si="44"/>
        <v>11.623699999999999</v>
      </c>
      <c r="AW95" s="37">
        <f t="shared" si="44"/>
        <v>12.7197</v>
      </c>
    </row>
    <row r="96" spans="27:64" x14ac:dyDescent="0.25">
      <c r="AA96" s="20" t="s">
        <v>365</v>
      </c>
      <c r="AB96" s="20"/>
      <c r="AC96" s="37">
        <f t="shared" ref="AC96:AW96" si="45">AVERAGE(AC82:AC91)</f>
        <v>2.1139999999999999</v>
      </c>
      <c r="AD96" s="37">
        <f t="shared" si="45"/>
        <v>2.4419999999999997</v>
      </c>
      <c r="AE96" s="37">
        <f t="shared" si="45"/>
        <v>2.6350000000000002</v>
      </c>
      <c r="AF96" s="37">
        <f t="shared" si="45"/>
        <v>2.528</v>
      </c>
      <c r="AG96" s="37">
        <f t="shared" si="45"/>
        <v>2.9130000000000003</v>
      </c>
      <c r="AH96" s="152">
        <f t="shared" si="45"/>
        <v>3.0420000000000003</v>
      </c>
      <c r="AI96" s="37">
        <f t="shared" si="45"/>
        <v>3.04</v>
      </c>
      <c r="AJ96" s="37">
        <f t="shared" si="45"/>
        <v>3.3599999999999994</v>
      </c>
      <c r="AK96" s="37">
        <f t="shared" si="45"/>
        <v>3.55</v>
      </c>
      <c r="AL96" s="37">
        <f t="shared" si="45"/>
        <v>3.9049999999999998</v>
      </c>
      <c r="AM96" s="37">
        <f t="shared" si="45"/>
        <v>3.9820000000000007</v>
      </c>
      <c r="AN96" s="38">
        <f t="shared" si="45"/>
        <v>4.4370000000000012</v>
      </c>
      <c r="AO96" s="37">
        <f t="shared" si="45"/>
        <v>4.8010000000000002</v>
      </c>
      <c r="AP96" s="37">
        <f t="shared" si="45"/>
        <v>5.1199999999999992</v>
      </c>
      <c r="AQ96" s="37">
        <f t="shared" si="45"/>
        <v>5.8970000000000002</v>
      </c>
      <c r="AR96" s="37">
        <f t="shared" si="45"/>
        <v>6.6230000000000002</v>
      </c>
      <c r="AS96" s="37">
        <f t="shared" si="45"/>
        <v>7.3439999999999985</v>
      </c>
      <c r="AT96" s="37">
        <f t="shared" si="45"/>
        <v>8.168000000000001</v>
      </c>
      <c r="AU96" s="37">
        <f t="shared" si="45"/>
        <v>9.1199999999999992</v>
      </c>
      <c r="AV96" s="37">
        <f t="shared" si="45"/>
        <v>10.460699999999999</v>
      </c>
      <c r="AW96" s="37">
        <f t="shared" si="45"/>
        <v>12.057500000000001</v>
      </c>
    </row>
    <row r="97" spans="27:157" x14ac:dyDescent="0.25">
      <c r="AA97" s="20" t="s">
        <v>871</v>
      </c>
      <c r="AB97" s="20"/>
      <c r="AC97" s="195">
        <f>AC96-AC95</f>
        <v>-0.41800000000000015</v>
      </c>
      <c r="AD97" s="195">
        <f t="shared" ref="AD97:AS97" si="46">AD96-AD95</f>
        <v>-7.9000000000000181E-2</v>
      </c>
      <c r="AE97" s="195">
        <f t="shared" si="46"/>
        <v>-5.6999999999999496E-2</v>
      </c>
      <c r="AF97" s="195">
        <f t="shared" si="46"/>
        <v>-0.52599999999999936</v>
      </c>
      <c r="AG97" s="195">
        <f t="shared" si="46"/>
        <v>-0.11100000000000021</v>
      </c>
      <c r="AH97" s="218">
        <f t="shared" si="46"/>
        <v>-0.41099999999999914</v>
      </c>
      <c r="AI97" s="195">
        <f t="shared" si="46"/>
        <v>-0.7979999999999996</v>
      </c>
      <c r="AJ97" s="195">
        <f t="shared" si="46"/>
        <v>-0.70500000000000007</v>
      </c>
      <c r="AK97" s="195">
        <f t="shared" si="46"/>
        <v>-0.90500000000000025</v>
      </c>
      <c r="AL97" s="195">
        <f t="shared" si="46"/>
        <v>-0.80400000000000071</v>
      </c>
      <c r="AM97" s="195">
        <f t="shared" si="46"/>
        <v>-1.0799999999999996</v>
      </c>
      <c r="AN97" s="220">
        <f t="shared" si="46"/>
        <v>-0.85699999999999754</v>
      </c>
      <c r="AO97" s="195">
        <f t="shared" si="46"/>
        <v>-0.86199999999999921</v>
      </c>
      <c r="AP97" s="195">
        <f t="shared" si="46"/>
        <v>-0.91500000000000004</v>
      </c>
      <c r="AQ97" s="195">
        <f t="shared" si="46"/>
        <v>-0.94099999999999895</v>
      </c>
      <c r="AR97" s="195">
        <f t="shared" si="46"/>
        <v>-0.74699999999999989</v>
      </c>
      <c r="AS97" s="195">
        <f t="shared" si="46"/>
        <v>-0.93100000000000005</v>
      </c>
      <c r="AT97" s="195">
        <f t="shared" ref="AT97" si="47">AT96-AT95</f>
        <v>-1.2029999999999976</v>
      </c>
      <c r="AU97" s="195">
        <f t="shared" ref="AU97" si="48">AU96-AU95</f>
        <v>-1.2119999999999997</v>
      </c>
      <c r="AV97" s="195">
        <f t="shared" ref="AV97" si="49">AV96-AV95</f>
        <v>-1.1630000000000003</v>
      </c>
      <c r="AW97" s="195">
        <f t="shared" ref="AW97" si="50">AW96-AW95</f>
        <v>-0.66219999999999857</v>
      </c>
    </row>
    <row r="98" spans="27:157" x14ac:dyDescent="0.25">
      <c r="AA98" s="20" t="s">
        <v>343</v>
      </c>
      <c r="AB98" s="20"/>
      <c r="AC98" s="195">
        <f>(AC96-AC95)/AC95</f>
        <v>-0.16508688783570305</v>
      </c>
      <c r="AD98" s="195">
        <f t="shared" ref="AD98:AS98" si="51">(AD96-AD95)/AD95</f>
        <v>-3.1336771122570481E-2</v>
      </c>
      <c r="AE98" s="195">
        <f t="shared" si="51"/>
        <v>-2.1173848439821508E-2</v>
      </c>
      <c r="AF98" s="195">
        <f t="shared" si="51"/>
        <v>-0.17223313686967892</v>
      </c>
      <c r="AG98" s="195">
        <f t="shared" si="51"/>
        <v>-3.670634920634927E-2</v>
      </c>
      <c r="AH98" s="218">
        <f t="shared" si="51"/>
        <v>-0.11902693310165051</v>
      </c>
      <c r="AI98" s="195">
        <f t="shared" si="51"/>
        <v>-0.20792079207920783</v>
      </c>
      <c r="AJ98" s="195">
        <f t="shared" si="51"/>
        <v>-0.17343173431734321</v>
      </c>
      <c r="AK98" s="195">
        <f t="shared" si="51"/>
        <v>-0.20314253647586986</v>
      </c>
      <c r="AL98" s="195">
        <f t="shared" si="51"/>
        <v>-0.17073688681248686</v>
      </c>
      <c r="AM98" s="195">
        <f t="shared" si="51"/>
        <v>-0.21335440537337014</v>
      </c>
      <c r="AN98" s="220">
        <f t="shared" si="51"/>
        <v>-0.16188137514166939</v>
      </c>
      <c r="AO98" s="195">
        <f t="shared" si="51"/>
        <v>-0.1522161398552003</v>
      </c>
      <c r="AP98" s="195">
        <f t="shared" si="51"/>
        <v>-0.15161557580778792</v>
      </c>
      <c r="AQ98" s="195">
        <f t="shared" si="51"/>
        <v>-0.13761333723310895</v>
      </c>
      <c r="AR98" s="195">
        <f t="shared" si="51"/>
        <v>-0.10135685210312075</v>
      </c>
      <c r="AS98" s="195">
        <f t="shared" si="51"/>
        <v>-0.11250755287009066</v>
      </c>
      <c r="AT98" s="195">
        <f t="shared" ref="AT98:AU98" si="52">(AT96-AT95)/AT95</f>
        <v>-0.1283747732365807</v>
      </c>
      <c r="AU98" s="195">
        <f t="shared" si="52"/>
        <v>-0.1173054587688734</v>
      </c>
      <c r="AV98" s="195">
        <f t="shared" ref="AV98:AW98" si="53">(AV96-AV95)/AV95</f>
        <v>-0.10005419960941872</v>
      </c>
      <c r="AW98" s="195">
        <f t="shared" si="53"/>
        <v>-5.2060976280887017E-2</v>
      </c>
    </row>
    <row r="100" spans="27:157" x14ac:dyDescent="0.25">
      <c r="AC100">
        <v>13</v>
      </c>
      <c r="AD100">
        <v>14</v>
      </c>
      <c r="AE100">
        <v>15</v>
      </c>
      <c r="AF100">
        <v>16</v>
      </c>
      <c r="AG100">
        <v>17</v>
      </c>
      <c r="AH100" s="141">
        <v>18</v>
      </c>
      <c r="AI100">
        <v>19</v>
      </c>
      <c r="AJ100">
        <v>20</v>
      </c>
      <c r="AK100">
        <v>21</v>
      </c>
      <c r="AL100">
        <v>22</v>
      </c>
      <c r="AM100">
        <v>23</v>
      </c>
      <c r="AN100" s="7">
        <v>24</v>
      </c>
      <c r="AO100">
        <v>25</v>
      </c>
      <c r="AP100">
        <v>26</v>
      </c>
      <c r="AQ100" s="7">
        <v>27</v>
      </c>
      <c r="AR100">
        <v>28</v>
      </c>
      <c r="AS100">
        <v>29</v>
      </c>
      <c r="AT100">
        <v>30</v>
      </c>
      <c r="AU100">
        <v>31</v>
      </c>
      <c r="AV100">
        <v>32</v>
      </c>
      <c r="AW100">
        <v>33</v>
      </c>
      <c r="AY100">
        <v>13</v>
      </c>
      <c r="AZ100">
        <v>14</v>
      </c>
      <c r="BA100">
        <v>15</v>
      </c>
      <c r="BB100">
        <v>16</v>
      </c>
      <c r="BC100">
        <v>17</v>
      </c>
      <c r="BD100">
        <v>18</v>
      </c>
      <c r="BE100">
        <v>19</v>
      </c>
      <c r="BF100">
        <v>20</v>
      </c>
      <c r="BG100">
        <v>21</v>
      </c>
      <c r="BH100">
        <v>22</v>
      </c>
      <c r="BI100">
        <v>23</v>
      </c>
      <c r="BJ100">
        <v>24</v>
      </c>
      <c r="BK100">
        <v>25</v>
      </c>
      <c r="BL100">
        <v>26</v>
      </c>
      <c r="BM100">
        <v>27</v>
      </c>
      <c r="BN100">
        <v>28</v>
      </c>
      <c r="BO100">
        <v>29</v>
      </c>
      <c r="BP100">
        <v>30</v>
      </c>
      <c r="BQ100">
        <v>31</v>
      </c>
      <c r="BR100">
        <v>32</v>
      </c>
      <c r="BS100">
        <v>33</v>
      </c>
      <c r="BU100" s="141">
        <v>13</v>
      </c>
      <c r="BV100">
        <v>14</v>
      </c>
      <c r="BW100">
        <v>15</v>
      </c>
      <c r="BX100">
        <v>16</v>
      </c>
      <c r="BY100">
        <v>17</v>
      </c>
      <c r="BZ100" s="141">
        <v>18</v>
      </c>
      <c r="CA100">
        <v>19</v>
      </c>
      <c r="CB100">
        <v>20</v>
      </c>
      <c r="CC100">
        <v>21</v>
      </c>
      <c r="CD100">
        <v>22</v>
      </c>
      <c r="CE100">
        <v>23</v>
      </c>
      <c r="CF100">
        <v>24</v>
      </c>
      <c r="CG100" s="141">
        <v>25</v>
      </c>
      <c r="CH100">
        <v>26</v>
      </c>
      <c r="CI100">
        <v>27</v>
      </c>
      <c r="CJ100" s="141">
        <v>28</v>
      </c>
      <c r="CK100">
        <v>29</v>
      </c>
      <c r="CL100">
        <v>30</v>
      </c>
      <c r="CM100">
        <v>31</v>
      </c>
      <c r="CN100" s="7">
        <v>33</v>
      </c>
      <c r="CO100">
        <v>32</v>
      </c>
      <c r="CQ100">
        <v>13</v>
      </c>
      <c r="CR100">
        <v>14</v>
      </c>
      <c r="CS100">
        <v>15</v>
      </c>
      <c r="CT100">
        <v>16</v>
      </c>
      <c r="CU100">
        <v>17</v>
      </c>
      <c r="CV100">
        <v>18</v>
      </c>
      <c r="CW100">
        <v>19</v>
      </c>
      <c r="CX100">
        <v>20</v>
      </c>
      <c r="CY100">
        <v>21</v>
      </c>
      <c r="CZ100">
        <v>22</v>
      </c>
      <c r="DA100">
        <v>23</v>
      </c>
      <c r="DB100">
        <v>24</v>
      </c>
      <c r="DC100">
        <v>25</v>
      </c>
      <c r="DD100">
        <v>26</v>
      </c>
      <c r="DE100">
        <v>27</v>
      </c>
      <c r="DF100">
        <v>28</v>
      </c>
      <c r="DG100">
        <v>29</v>
      </c>
      <c r="DI100">
        <v>31</v>
      </c>
      <c r="DJ100">
        <v>32</v>
      </c>
      <c r="DK100">
        <v>33</v>
      </c>
      <c r="DL100">
        <v>13</v>
      </c>
      <c r="DM100">
        <v>14</v>
      </c>
      <c r="DN100">
        <v>15</v>
      </c>
      <c r="DO100">
        <v>16</v>
      </c>
      <c r="DP100">
        <v>17</v>
      </c>
      <c r="DQ100">
        <v>18</v>
      </c>
      <c r="DR100">
        <v>19</v>
      </c>
      <c r="DS100">
        <v>20</v>
      </c>
      <c r="DT100">
        <v>21</v>
      </c>
      <c r="DU100">
        <v>22</v>
      </c>
      <c r="DV100">
        <v>23</v>
      </c>
      <c r="DW100">
        <v>24</v>
      </c>
      <c r="DX100">
        <v>25</v>
      </c>
      <c r="DY100">
        <v>26</v>
      </c>
      <c r="DZ100">
        <v>27</v>
      </c>
      <c r="EA100">
        <v>28</v>
      </c>
      <c r="EB100">
        <v>29</v>
      </c>
      <c r="EC100">
        <v>30</v>
      </c>
      <c r="ED100">
        <v>31</v>
      </c>
      <c r="EE100">
        <v>32</v>
      </c>
      <c r="EF100">
        <v>33</v>
      </c>
      <c r="EG100">
        <v>13</v>
      </c>
      <c r="EH100">
        <v>14</v>
      </c>
      <c r="EI100">
        <v>15</v>
      </c>
      <c r="EJ100">
        <v>16</v>
      </c>
      <c r="EK100">
        <v>17</v>
      </c>
      <c r="EL100">
        <v>18</v>
      </c>
      <c r="EM100">
        <v>19</v>
      </c>
      <c r="EN100">
        <v>20</v>
      </c>
      <c r="EO100">
        <v>21</v>
      </c>
      <c r="EP100">
        <v>22</v>
      </c>
      <c r="EQ100">
        <v>23</v>
      </c>
      <c r="ER100">
        <v>24</v>
      </c>
      <c r="ES100">
        <v>25</v>
      </c>
      <c r="ET100">
        <v>26</v>
      </c>
      <c r="EU100">
        <v>27</v>
      </c>
      <c r="EV100">
        <v>28</v>
      </c>
      <c r="EW100">
        <v>29</v>
      </c>
      <c r="EX100">
        <v>30</v>
      </c>
      <c r="EY100">
        <v>31</v>
      </c>
      <c r="EZ100">
        <v>32</v>
      </c>
      <c r="FA100">
        <v>33</v>
      </c>
    </row>
    <row r="101" spans="27:157" x14ac:dyDescent="0.25">
      <c r="AC101" t="s">
        <v>5</v>
      </c>
      <c r="AD101" t="s">
        <v>5</v>
      </c>
      <c r="AE101" s="7" t="s">
        <v>5</v>
      </c>
      <c r="AF101" s="141" t="s">
        <v>5</v>
      </c>
      <c r="AG101" t="s">
        <v>5</v>
      </c>
      <c r="AH101" s="141" t="s">
        <v>5</v>
      </c>
      <c r="AI101" t="s">
        <v>5</v>
      </c>
      <c r="AJ101" t="s">
        <v>5</v>
      </c>
      <c r="AK101" s="7" t="s">
        <v>5</v>
      </c>
      <c r="AL101" s="141" t="s">
        <v>5</v>
      </c>
      <c r="AM101" t="s">
        <v>5</v>
      </c>
      <c r="AN101" s="7" t="s">
        <v>5</v>
      </c>
      <c r="AO101" t="s">
        <v>5</v>
      </c>
      <c r="AP101" t="s">
        <v>5</v>
      </c>
      <c r="AQ101" s="7" t="s">
        <v>5</v>
      </c>
      <c r="AR101" t="s">
        <v>5</v>
      </c>
      <c r="AS101" t="s">
        <v>5</v>
      </c>
      <c r="AT101" t="s">
        <v>5</v>
      </c>
      <c r="AU101" t="s">
        <v>5</v>
      </c>
      <c r="AV101" t="s">
        <v>5</v>
      </c>
      <c r="AW101" s="7" t="s">
        <v>5</v>
      </c>
      <c r="AY101" s="141" t="s">
        <v>16</v>
      </c>
      <c r="AZ101" t="s">
        <v>16</v>
      </c>
      <c r="BA101" t="s">
        <v>16</v>
      </c>
      <c r="BB101" t="s">
        <v>16</v>
      </c>
      <c r="BC101" t="s">
        <v>16</v>
      </c>
      <c r="BD101" s="7" t="s">
        <v>16</v>
      </c>
      <c r="BE101" s="141" t="s">
        <v>16</v>
      </c>
      <c r="BF101" t="s">
        <v>16</v>
      </c>
      <c r="BG101" t="s">
        <v>16</v>
      </c>
      <c r="BH101" t="s">
        <v>16</v>
      </c>
      <c r="BI101" t="s">
        <v>16</v>
      </c>
      <c r="BJ101" s="7" t="s">
        <v>16</v>
      </c>
      <c r="BK101" s="141" t="s">
        <v>16</v>
      </c>
      <c r="BL101" t="s">
        <v>16</v>
      </c>
      <c r="BM101" t="s">
        <v>16</v>
      </c>
      <c r="BN101" t="s">
        <v>16</v>
      </c>
      <c r="BO101" t="s">
        <v>16</v>
      </c>
      <c r="BP101" s="7" t="s">
        <v>16</v>
      </c>
      <c r="BQ101" s="141" t="s">
        <v>16</v>
      </c>
      <c r="BR101" t="s">
        <v>16</v>
      </c>
      <c r="BS101" t="s">
        <v>16</v>
      </c>
      <c r="BU101" s="240" t="s">
        <v>1</v>
      </c>
      <c r="BV101" s="76" t="s">
        <v>1</v>
      </c>
      <c r="BW101" s="76" t="s">
        <v>1</v>
      </c>
      <c r="BX101" s="76" t="s">
        <v>1</v>
      </c>
      <c r="BY101" s="76" t="s">
        <v>1</v>
      </c>
      <c r="BZ101" s="240" t="s">
        <v>1</v>
      </c>
      <c r="CA101" s="76" t="s">
        <v>1</v>
      </c>
      <c r="CB101" s="76" t="s">
        <v>1</v>
      </c>
      <c r="CC101" s="76" t="s">
        <v>1</v>
      </c>
      <c r="CD101" s="76" t="s">
        <v>1</v>
      </c>
      <c r="CE101" s="76" t="s">
        <v>1</v>
      </c>
      <c r="CF101" s="76" t="s">
        <v>1</v>
      </c>
      <c r="CG101" s="240" t="s">
        <v>1</v>
      </c>
      <c r="CH101" s="76" t="s">
        <v>1</v>
      </c>
      <c r="CI101" s="76" t="s">
        <v>1</v>
      </c>
      <c r="CJ101" s="240" t="s">
        <v>1</v>
      </c>
      <c r="CK101" s="76" t="s">
        <v>1</v>
      </c>
      <c r="CL101" s="76" t="s">
        <v>1</v>
      </c>
      <c r="CM101" s="76" t="s">
        <v>1</v>
      </c>
      <c r="CN101" s="242" t="s">
        <v>1</v>
      </c>
      <c r="CO101" s="76" t="s">
        <v>1</v>
      </c>
      <c r="CQ101" t="s">
        <v>150</v>
      </c>
      <c r="CR101" t="s">
        <v>150</v>
      </c>
      <c r="CS101" t="s">
        <v>150</v>
      </c>
      <c r="CT101" t="s">
        <v>150</v>
      </c>
      <c r="CU101" t="s">
        <v>150</v>
      </c>
      <c r="CV101" t="s">
        <v>150</v>
      </c>
      <c r="CW101" t="s">
        <v>150</v>
      </c>
      <c r="CX101" t="s">
        <v>150</v>
      </c>
      <c r="CY101" t="s">
        <v>150</v>
      </c>
      <c r="CZ101" t="s">
        <v>150</v>
      </c>
      <c r="DA101" t="s">
        <v>150</v>
      </c>
      <c r="DB101" t="s">
        <v>150</v>
      </c>
      <c r="DC101" t="s">
        <v>150</v>
      </c>
      <c r="DD101" t="s">
        <v>150</v>
      </c>
      <c r="DE101" t="s">
        <v>150</v>
      </c>
      <c r="DF101" t="s">
        <v>150</v>
      </c>
      <c r="DG101" t="s">
        <v>150</v>
      </c>
      <c r="DI101" t="s">
        <v>150</v>
      </c>
      <c r="DJ101" t="s">
        <v>150</v>
      </c>
      <c r="DK101" t="s">
        <v>150</v>
      </c>
      <c r="DL101" t="s">
        <v>18</v>
      </c>
      <c r="DM101" t="s">
        <v>18</v>
      </c>
      <c r="DN101" t="s">
        <v>18</v>
      </c>
      <c r="DO101" t="s">
        <v>18</v>
      </c>
      <c r="DP101" t="s">
        <v>18</v>
      </c>
      <c r="DQ101" t="s">
        <v>18</v>
      </c>
      <c r="DR101" t="s">
        <v>18</v>
      </c>
      <c r="DS101" t="s">
        <v>18</v>
      </c>
      <c r="DT101" t="s">
        <v>18</v>
      </c>
      <c r="DU101" t="s">
        <v>18</v>
      </c>
      <c r="DV101" t="s">
        <v>18</v>
      </c>
      <c r="DW101" t="s">
        <v>18</v>
      </c>
      <c r="DX101" t="s">
        <v>18</v>
      </c>
      <c r="DY101" t="s">
        <v>18</v>
      </c>
      <c r="DZ101" t="s">
        <v>18</v>
      </c>
      <c r="EA101" t="s">
        <v>18</v>
      </c>
      <c r="EB101" t="s">
        <v>18</v>
      </c>
      <c r="EC101" t="s">
        <v>18</v>
      </c>
      <c r="ED101" t="s">
        <v>18</v>
      </c>
      <c r="EE101" t="s">
        <v>18</v>
      </c>
      <c r="EF101" t="s">
        <v>18</v>
      </c>
      <c r="EG101" t="s">
        <v>2</v>
      </c>
      <c r="EH101" t="s">
        <v>2</v>
      </c>
      <c r="EI101" t="s">
        <v>2</v>
      </c>
      <c r="EJ101" t="s">
        <v>2</v>
      </c>
      <c r="EK101" t="s">
        <v>2</v>
      </c>
      <c r="EL101" t="s">
        <v>2</v>
      </c>
      <c r="EM101" t="s">
        <v>2</v>
      </c>
      <c r="EN101" t="s">
        <v>2</v>
      </c>
      <c r="EO101" t="s">
        <v>2</v>
      </c>
      <c r="EP101" t="s">
        <v>2</v>
      </c>
      <c r="EQ101" t="s">
        <v>2</v>
      </c>
      <c r="ER101" t="s">
        <v>2</v>
      </c>
      <c r="ES101" t="s">
        <v>2</v>
      </c>
      <c r="ET101" t="s">
        <v>2</v>
      </c>
      <c r="EU101" t="s">
        <v>2</v>
      </c>
      <c r="EV101" t="s">
        <v>2</v>
      </c>
      <c r="EW101" t="s">
        <v>2</v>
      </c>
      <c r="EX101" t="s">
        <v>2</v>
      </c>
      <c r="EY101" t="s">
        <v>2</v>
      </c>
      <c r="EZ101" t="s">
        <v>2</v>
      </c>
      <c r="FA101" t="s">
        <v>2</v>
      </c>
    </row>
    <row r="102" spans="27:157" x14ac:dyDescent="0.25">
      <c r="AA102" s="69">
        <v>1999</v>
      </c>
      <c r="AB102" s="69"/>
      <c r="AC102" s="73">
        <v>2.4729999999999999</v>
      </c>
      <c r="AD102" s="73">
        <v>2.59</v>
      </c>
      <c r="AE102" s="73">
        <v>3.0209999999999999</v>
      </c>
      <c r="AF102" s="73">
        <v>3.9049999999999998</v>
      </c>
      <c r="AG102" s="73">
        <v>3.6960000000000002</v>
      </c>
      <c r="AH102" s="150">
        <v>3.7850000000000001</v>
      </c>
      <c r="AI102" s="73">
        <v>4.1180000000000003</v>
      </c>
      <c r="AJ102" s="73">
        <v>5.5279999999999996</v>
      </c>
      <c r="AK102" s="73">
        <v>4.9160000000000004</v>
      </c>
      <c r="AL102" s="73">
        <v>5.0620000000000003</v>
      </c>
      <c r="AM102" s="73">
        <v>5.5019999999999998</v>
      </c>
      <c r="AN102" s="151">
        <v>5.3209999999999997</v>
      </c>
      <c r="AO102" s="73">
        <v>5.6050000000000004</v>
      </c>
      <c r="AP102" s="73">
        <v>7.0919999999999996</v>
      </c>
      <c r="AQ102" s="151">
        <v>6.8609999999999998</v>
      </c>
      <c r="AR102" s="73">
        <v>7.452</v>
      </c>
      <c r="AS102" s="73">
        <v>9.2330000000000005</v>
      </c>
      <c r="AT102" s="73">
        <v>8.6340000000000003</v>
      </c>
      <c r="AU102" s="73">
        <v>11.686</v>
      </c>
      <c r="AV102" s="73">
        <v>12.265000000000001</v>
      </c>
      <c r="AW102" s="73">
        <v>13.457000000000001</v>
      </c>
      <c r="AY102">
        <v>0.249</v>
      </c>
      <c r="AZ102">
        <v>0.254</v>
      </c>
      <c r="BA102">
        <v>0.27700000000000002</v>
      </c>
      <c r="BB102">
        <v>0.312</v>
      </c>
      <c r="BC102">
        <v>0.30299999999999999</v>
      </c>
      <c r="BD102">
        <v>0.308</v>
      </c>
      <c r="BE102">
        <v>0.317</v>
      </c>
      <c r="BF102">
        <v>0.375</v>
      </c>
      <c r="BG102">
        <v>0.36099999999999999</v>
      </c>
      <c r="BH102">
        <v>0.37</v>
      </c>
      <c r="BI102">
        <v>0.39300000000000002</v>
      </c>
      <c r="BJ102">
        <v>0.38200000000000001</v>
      </c>
      <c r="BK102">
        <v>0.39100000000000001</v>
      </c>
      <c r="BL102">
        <v>0.44</v>
      </c>
      <c r="BM102">
        <v>0.41799999999999998</v>
      </c>
      <c r="BN102">
        <v>0.42399999999999999</v>
      </c>
      <c r="BO102">
        <v>0.47099999999999997</v>
      </c>
      <c r="BP102">
        <v>0.45400000000000001</v>
      </c>
      <c r="BQ102">
        <v>0.54500000000000004</v>
      </c>
      <c r="BR102">
        <v>0.55100000000000005</v>
      </c>
      <c r="BS102">
        <v>0.57399999999999995</v>
      </c>
      <c r="BU102" s="141">
        <v>99</v>
      </c>
      <c r="BV102">
        <v>104</v>
      </c>
      <c r="BW102">
        <v>119</v>
      </c>
      <c r="BX102">
        <v>157</v>
      </c>
      <c r="BY102">
        <v>149</v>
      </c>
      <c r="BZ102" s="141">
        <v>151</v>
      </c>
      <c r="CA102">
        <v>169</v>
      </c>
      <c r="CB102">
        <v>217</v>
      </c>
      <c r="CC102">
        <v>185</v>
      </c>
      <c r="CD102">
        <v>187</v>
      </c>
      <c r="CE102">
        <v>196</v>
      </c>
      <c r="CF102">
        <v>194</v>
      </c>
      <c r="CG102" s="141">
        <v>205</v>
      </c>
      <c r="CH102">
        <v>260</v>
      </c>
      <c r="CI102">
        <v>270</v>
      </c>
      <c r="CJ102" s="141">
        <v>309</v>
      </c>
      <c r="CK102">
        <v>385</v>
      </c>
      <c r="CL102">
        <v>361</v>
      </c>
      <c r="CM102">
        <v>460</v>
      </c>
      <c r="CN102" s="7">
        <v>549</v>
      </c>
      <c r="CO102">
        <v>496</v>
      </c>
      <c r="CQ102" t="s">
        <v>408</v>
      </c>
      <c r="CR102" t="s">
        <v>430</v>
      </c>
      <c r="CS102" t="s">
        <v>452</v>
      </c>
      <c r="CT102" t="s">
        <v>473</v>
      </c>
      <c r="CU102" t="s">
        <v>495</v>
      </c>
      <c r="CV102" t="s">
        <v>517</v>
      </c>
      <c r="CW102" t="s">
        <v>539</v>
      </c>
      <c r="CX102" t="s">
        <v>561</v>
      </c>
      <c r="CY102" t="s">
        <v>583</v>
      </c>
      <c r="CZ102" t="s">
        <v>605</v>
      </c>
      <c r="DA102" t="s">
        <v>627</v>
      </c>
      <c r="DB102" t="s">
        <v>649</v>
      </c>
      <c r="DC102" t="s">
        <v>671</v>
      </c>
      <c r="DD102" t="s">
        <v>693</v>
      </c>
      <c r="DE102" t="s">
        <v>715</v>
      </c>
      <c r="DF102" t="s">
        <v>737</v>
      </c>
      <c r="DG102" t="s">
        <v>759</v>
      </c>
      <c r="DI102" t="s">
        <v>803</v>
      </c>
      <c r="DJ102" t="s">
        <v>825</v>
      </c>
      <c r="DK102" t="s">
        <v>827</v>
      </c>
      <c r="DL102" t="s">
        <v>408</v>
      </c>
      <c r="DM102" t="s">
        <v>430</v>
      </c>
      <c r="DN102" t="s">
        <v>452</v>
      </c>
      <c r="DO102" t="s">
        <v>473</v>
      </c>
      <c r="DP102" t="s">
        <v>495</v>
      </c>
      <c r="DQ102" t="s">
        <v>517</v>
      </c>
      <c r="DR102" t="s">
        <v>539</v>
      </c>
      <c r="DS102" t="s">
        <v>561</v>
      </c>
      <c r="DT102" t="s">
        <v>583</v>
      </c>
      <c r="DU102" t="s">
        <v>605</v>
      </c>
      <c r="DV102" t="s">
        <v>627</v>
      </c>
      <c r="DW102" t="s">
        <v>649</v>
      </c>
      <c r="DX102" t="s">
        <v>671</v>
      </c>
      <c r="DY102" t="s">
        <v>693</v>
      </c>
      <c r="DZ102" t="s">
        <v>715</v>
      </c>
      <c r="EA102" t="s">
        <v>737</v>
      </c>
      <c r="EB102" t="s">
        <v>759</v>
      </c>
      <c r="EC102" t="s">
        <v>781</v>
      </c>
      <c r="ED102" t="s">
        <v>803</v>
      </c>
      <c r="EE102" t="s">
        <v>825</v>
      </c>
      <c r="EF102" t="s">
        <v>827</v>
      </c>
      <c r="EG102" s="1">
        <v>4003607</v>
      </c>
      <c r="EH102" s="1">
        <v>4015012</v>
      </c>
      <c r="EI102" s="1">
        <v>3939152</v>
      </c>
      <c r="EJ102" s="1">
        <v>4020305</v>
      </c>
      <c r="EK102" s="1">
        <v>4031224</v>
      </c>
      <c r="EL102" s="1">
        <v>3989843</v>
      </c>
      <c r="EM102" s="1">
        <v>4104078</v>
      </c>
      <c r="EN102" s="1">
        <v>3925495</v>
      </c>
      <c r="EO102" s="1">
        <v>3763401</v>
      </c>
      <c r="EP102" s="1">
        <v>3694190</v>
      </c>
      <c r="EQ102" s="1">
        <v>3562469</v>
      </c>
      <c r="ER102" s="1">
        <v>3645874</v>
      </c>
      <c r="ES102" s="1">
        <v>3657407</v>
      </c>
      <c r="ET102" s="1">
        <v>3666228</v>
      </c>
      <c r="EU102" s="1">
        <v>3935064</v>
      </c>
      <c r="EV102" s="1">
        <v>4146484</v>
      </c>
      <c r="EW102" s="1">
        <v>4169874</v>
      </c>
      <c r="EX102" s="1">
        <v>4181212</v>
      </c>
      <c r="EY102" s="1">
        <v>3936187</v>
      </c>
      <c r="EZ102" s="1">
        <v>4043957</v>
      </c>
      <c r="FA102" s="1">
        <v>4079717</v>
      </c>
    </row>
    <row r="103" spans="27:157" x14ac:dyDescent="0.25">
      <c r="AA103">
        <v>2000</v>
      </c>
      <c r="AC103" s="37">
        <v>2.5680000000000001</v>
      </c>
      <c r="AD103" s="37">
        <v>2.8130000000000002</v>
      </c>
      <c r="AE103" s="37">
        <v>3.2589999999999999</v>
      </c>
      <c r="AF103" s="37">
        <v>3.5470000000000002</v>
      </c>
      <c r="AG103" s="37">
        <v>3.7570000000000001</v>
      </c>
      <c r="AH103" s="152">
        <v>3.702</v>
      </c>
      <c r="AI103" s="37">
        <v>4.1429999999999998</v>
      </c>
      <c r="AJ103" s="37">
        <v>4.4450000000000003</v>
      </c>
      <c r="AK103" s="37">
        <v>5.2850000000000001</v>
      </c>
      <c r="AL103" s="37">
        <v>5.0019999999999998</v>
      </c>
      <c r="AM103" s="37">
        <v>4.7910000000000004</v>
      </c>
      <c r="AN103" s="38">
        <v>6.069</v>
      </c>
      <c r="AO103" s="37">
        <v>5.9290000000000003</v>
      </c>
      <c r="AP103" s="37">
        <v>6.492</v>
      </c>
      <c r="AQ103" s="38">
        <v>6.4379999999999997</v>
      </c>
      <c r="AR103" s="37">
        <v>7.3780000000000001</v>
      </c>
      <c r="AS103" s="37">
        <v>8.58</v>
      </c>
      <c r="AT103" s="37">
        <v>8.532</v>
      </c>
      <c r="AU103" s="37">
        <v>11.417</v>
      </c>
      <c r="AV103" s="37">
        <v>12.894</v>
      </c>
      <c r="AW103" s="37">
        <v>14.653</v>
      </c>
      <c r="AY103">
        <v>0.253</v>
      </c>
      <c r="AZ103">
        <v>0.26300000000000001</v>
      </c>
      <c r="BA103">
        <v>0.28499999999999998</v>
      </c>
      <c r="BB103">
        <v>0.29899999999999999</v>
      </c>
      <c r="BC103">
        <v>0.30499999999999999</v>
      </c>
      <c r="BD103">
        <v>0.30199999999999999</v>
      </c>
      <c r="BE103">
        <v>0.317</v>
      </c>
      <c r="BF103">
        <v>0.33100000000000002</v>
      </c>
      <c r="BG103">
        <v>0.371</v>
      </c>
      <c r="BH103">
        <v>0.36499999999999999</v>
      </c>
      <c r="BI103">
        <v>0.36099999999999999</v>
      </c>
      <c r="BJ103">
        <v>0.40799999999999997</v>
      </c>
      <c r="BK103">
        <v>0.39800000000000002</v>
      </c>
      <c r="BL103">
        <v>0.42399999999999999</v>
      </c>
      <c r="BM103">
        <v>0.41199999999999998</v>
      </c>
      <c r="BN103">
        <v>0.43</v>
      </c>
      <c r="BO103">
        <v>0.45</v>
      </c>
      <c r="BP103">
        <v>0.44600000000000001</v>
      </c>
      <c r="BQ103">
        <v>0.53300000000000003</v>
      </c>
      <c r="BR103">
        <v>0.56799999999999995</v>
      </c>
      <c r="BS103">
        <v>0.60299999999999998</v>
      </c>
      <c r="BU103" s="141">
        <v>103</v>
      </c>
      <c r="BV103">
        <v>114</v>
      </c>
      <c r="BW103">
        <v>131</v>
      </c>
      <c r="BX103">
        <v>141</v>
      </c>
      <c r="BY103">
        <v>152</v>
      </c>
      <c r="BZ103" s="141">
        <v>150</v>
      </c>
      <c r="CA103">
        <v>171</v>
      </c>
      <c r="CB103">
        <v>180</v>
      </c>
      <c r="CC103">
        <v>203</v>
      </c>
      <c r="CD103">
        <v>188</v>
      </c>
      <c r="CE103">
        <v>176</v>
      </c>
      <c r="CF103">
        <v>221</v>
      </c>
      <c r="CG103" s="141">
        <v>222</v>
      </c>
      <c r="CH103">
        <v>235</v>
      </c>
      <c r="CI103">
        <v>244</v>
      </c>
      <c r="CJ103" s="141">
        <v>294</v>
      </c>
      <c r="CK103">
        <v>364</v>
      </c>
      <c r="CL103">
        <v>366</v>
      </c>
      <c r="CM103">
        <v>458</v>
      </c>
      <c r="CN103" s="7">
        <v>590</v>
      </c>
      <c r="CO103">
        <v>515</v>
      </c>
      <c r="CQ103" t="s">
        <v>409</v>
      </c>
      <c r="CR103" t="s">
        <v>431</v>
      </c>
      <c r="CS103" t="s">
        <v>453</v>
      </c>
      <c r="CT103" t="s">
        <v>474</v>
      </c>
      <c r="CU103" t="s">
        <v>496</v>
      </c>
      <c r="CV103" t="s">
        <v>518</v>
      </c>
      <c r="CW103" t="s">
        <v>540</v>
      </c>
      <c r="CX103" t="s">
        <v>562</v>
      </c>
      <c r="CY103" t="s">
        <v>584</v>
      </c>
      <c r="CZ103" t="s">
        <v>606</v>
      </c>
      <c r="DA103" t="s">
        <v>628</v>
      </c>
      <c r="DB103" t="s">
        <v>650</v>
      </c>
      <c r="DC103" t="s">
        <v>672</v>
      </c>
      <c r="DD103" t="s">
        <v>694</v>
      </c>
      <c r="DE103" t="s">
        <v>716</v>
      </c>
      <c r="DF103" t="s">
        <v>738</v>
      </c>
      <c r="DG103" t="s">
        <v>760</v>
      </c>
      <c r="DI103" t="s">
        <v>804</v>
      </c>
      <c r="DJ103" t="s">
        <v>826</v>
      </c>
      <c r="DK103" t="s">
        <v>828</v>
      </c>
      <c r="DL103" t="s">
        <v>409</v>
      </c>
      <c r="DM103" t="s">
        <v>431</v>
      </c>
      <c r="DN103" t="s">
        <v>453</v>
      </c>
      <c r="DO103" t="s">
        <v>474</v>
      </c>
      <c r="DP103" t="s">
        <v>496</v>
      </c>
      <c r="DQ103" t="s">
        <v>518</v>
      </c>
      <c r="DR103" t="s">
        <v>540</v>
      </c>
      <c r="DS103" t="s">
        <v>562</v>
      </c>
      <c r="DT103" t="s">
        <v>584</v>
      </c>
      <c r="DU103" t="s">
        <v>606</v>
      </c>
      <c r="DV103" t="s">
        <v>628</v>
      </c>
      <c r="DW103" t="s">
        <v>650</v>
      </c>
      <c r="DX103" t="s">
        <v>672</v>
      </c>
      <c r="DY103" t="s">
        <v>694</v>
      </c>
      <c r="DZ103" t="s">
        <v>716</v>
      </c>
      <c r="EA103" t="s">
        <v>738</v>
      </c>
      <c r="EB103" t="s">
        <v>760</v>
      </c>
      <c r="EC103" t="s">
        <v>782</v>
      </c>
      <c r="ED103" t="s">
        <v>804</v>
      </c>
      <c r="EE103" t="s">
        <v>826</v>
      </c>
      <c r="EF103" t="s">
        <v>828</v>
      </c>
      <c r="EG103" s="1">
        <v>4010850</v>
      </c>
      <c r="EH103" s="1">
        <v>4052231</v>
      </c>
      <c r="EI103" s="1">
        <v>4019404</v>
      </c>
      <c r="EJ103" s="1">
        <v>3975021</v>
      </c>
      <c r="EK103" s="1">
        <v>4046012</v>
      </c>
      <c r="EL103" s="1">
        <v>4051598</v>
      </c>
      <c r="EM103" s="1">
        <v>4127855</v>
      </c>
      <c r="EN103" s="1">
        <v>4049448</v>
      </c>
      <c r="EO103" s="1">
        <v>3841082</v>
      </c>
      <c r="EP103" s="1">
        <v>3758648</v>
      </c>
      <c r="EQ103" s="1">
        <v>3673582</v>
      </c>
      <c r="ER103" s="1">
        <v>3641241</v>
      </c>
      <c r="ES103" s="1">
        <v>3744539</v>
      </c>
      <c r="ET103" s="1">
        <v>3619660</v>
      </c>
      <c r="EU103" s="1">
        <v>3789800</v>
      </c>
      <c r="EV103" s="1">
        <v>3984812</v>
      </c>
      <c r="EW103" s="1">
        <v>4242525</v>
      </c>
      <c r="EX103" s="1">
        <v>4289970</v>
      </c>
      <c r="EY103" s="1">
        <v>4011575</v>
      </c>
      <c r="EZ103" s="1">
        <v>3994121</v>
      </c>
      <c r="FA103" s="1">
        <v>4026573</v>
      </c>
    </row>
    <row r="104" spans="27:157" x14ac:dyDescent="0.25">
      <c r="AA104">
        <v>2001</v>
      </c>
      <c r="AC104" s="37">
        <v>2.528</v>
      </c>
      <c r="AD104" s="37">
        <v>2.8079999999999998</v>
      </c>
      <c r="AE104" s="37">
        <v>2.9870000000000001</v>
      </c>
      <c r="AF104" s="37">
        <v>3.31</v>
      </c>
      <c r="AG104" s="37">
        <v>3.177</v>
      </c>
      <c r="AH104" s="152">
        <v>4.0220000000000002</v>
      </c>
      <c r="AI104" s="37">
        <v>4.38</v>
      </c>
      <c r="AJ104" s="37">
        <v>4.9080000000000004</v>
      </c>
      <c r="AK104" s="37">
        <v>4.524</v>
      </c>
      <c r="AL104" s="37">
        <v>4.95</v>
      </c>
      <c r="AM104" s="37">
        <v>4.923</v>
      </c>
      <c r="AN104" s="38">
        <v>5.3339999999999996</v>
      </c>
      <c r="AO104" s="37">
        <v>5.875</v>
      </c>
      <c r="AP104" s="37">
        <v>6.7939999999999996</v>
      </c>
      <c r="AQ104" s="38">
        <v>7.4139999999999997</v>
      </c>
      <c r="AR104" s="37">
        <v>7.9390000000000001</v>
      </c>
      <c r="AS104" s="37">
        <v>8.77</v>
      </c>
      <c r="AT104" s="37">
        <v>11.095000000000001</v>
      </c>
      <c r="AU104" s="37">
        <v>10.18</v>
      </c>
      <c r="AV104" s="37">
        <v>12.393000000000001</v>
      </c>
      <c r="AW104" s="37">
        <v>14.545999999999999</v>
      </c>
      <c r="AY104">
        <v>0.248</v>
      </c>
      <c r="AZ104">
        <v>0.26300000000000001</v>
      </c>
      <c r="BA104">
        <v>0.27</v>
      </c>
      <c r="BB104">
        <v>0.28399999999999997</v>
      </c>
      <c r="BC104">
        <v>0.28100000000000003</v>
      </c>
      <c r="BD104">
        <v>0.313</v>
      </c>
      <c r="BE104">
        <v>0.32600000000000001</v>
      </c>
      <c r="BF104">
        <v>0.34399999999999997</v>
      </c>
      <c r="BG104">
        <v>0.33100000000000002</v>
      </c>
      <c r="BH104">
        <v>0.35499999999999998</v>
      </c>
      <c r="BI104">
        <v>0.36</v>
      </c>
      <c r="BJ104">
        <v>0.377</v>
      </c>
      <c r="BK104">
        <v>0.40100000000000002</v>
      </c>
      <c r="BL104">
        <v>0.42499999999999999</v>
      </c>
      <c r="BM104">
        <v>0.45</v>
      </c>
      <c r="BN104">
        <v>0.45900000000000002</v>
      </c>
      <c r="BO104">
        <v>0.47099999999999997</v>
      </c>
      <c r="BP104">
        <v>0.51300000000000001</v>
      </c>
      <c r="BQ104">
        <v>0.48599999999999999</v>
      </c>
      <c r="BR104">
        <v>0.55100000000000005</v>
      </c>
      <c r="BS104">
        <v>0.60199999999999998</v>
      </c>
      <c r="BU104" s="141">
        <v>104</v>
      </c>
      <c r="BV104">
        <v>114</v>
      </c>
      <c r="BW104">
        <v>122</v>
      </c>
      <c r="BX104">
        <v>136</v>
      </c>
      <c r="BY104">
        <v>128</v>
      </c>
      <c r="BZ104" s="141">
        <v>165</v>
      </c>
      <c r="CA104">
        <v>181</v>
      </c>
      <c r="CB104">
        <v>204</v>
      </c>
      <c r="CC104">
        <v>187</v>
      </c>
      <c r="CD104">
        <v>194</v>
      </c>
      <c r="CE104">
        <v>187</v>
      </c>
      <c r="CF104">
        <v>200</v>
      </c>
      <c r="CG104" s="141">
        <v>215</v>
      </c>
      <c r="CH104">
        <v>256</v>
      </c>
      <c r="CI104">
        <v>272</v>
      </c>
      <c r="CJ104" s="141">
        <v>299</v>
      </c>
      <c r="CK104">
        <v>347</v>
      </c>
      <c r="CL104">
        <v>468</v>
      </c>
      <c r="CM104">
        <v>438</v>
      </c>
      <c r="CN104" s="7">
        <v>584</v>
      </c>
      <c r="CO104">
        <v>506</v>
      </c>
      <c r="CQ104" t="s">
        <v>410</v>
      </c>
      <c r="CR104" t="s">
        <v>432</v>
      </c>
      <c r="CS104" t="s">
        <v>454</v>
      </c>
      <c r="CT104" t="s">
        <v>475</v>
      </c>
      <c r="CU104" t="s">
        <v>497</v>
      </c>
      <c r="CV104" t="s">
        <v>519</v>
      </c>
      <c r="CW104" t="s">
        <v>541</v>
      </c>
      <c r="CX104" t="s">
        <v>563</v>
      </c>
      <c r="CY104" t="s">
        <v>585</v>
      </c>
      <c r="CZ104" t="s">
        <v>607</v>
      </c>
      <c r="DA104" t="s">
        <v>629</v>
      </c>
      <c r="DB104" t="s">
        <v>651</v>
      </c>
      <c r="DC104" t="s">
        <v>673</v>
      </c>
      <c r="DD104" t="s">
        <v>695</v>
      </c>
      <c r="DE104" t="s">
        <v>717</v>
      </c>
      <c r="DF104" t="s">
        <v>739</v>
      </c>
      <c r="DG104" t="s">
        <v>761</v>
      </c>
      <c r="DI104" t="s">
        <v>805</v>
      </c>
      <c r="DJ104" t="s">
        <v>366</v>
      </c>
      <c r="DK104" t="s">
        <v>386</v>
      </c>
      <c r="DL104" t="s">
        <v>410</v>
      </c>
      <c r="DM104" t="s">
        <v>432</v>
      </c>
      <c r="DN104" t="s">
        <v>454</v>
      </c>
      <c r="DO104" t="s">
        <v>475</v>
      </c>
      <c r="DP104" t="s">
        <v>497</v>
      </c>
      <c r="DQ104" t="s">
        <v>519</v>
      </c>
      <c r="DR104" t="s">
        <v>541</v>
      </c>
      <c r="DS104" t="s">
        <v>563</v>
      </c>
      <c r="DT104" t="s">
        <v>585</v>
      </c>
      <c r="DU104" t="s">
        <v>607</v>
      </c>
      <c r="DV104" t="s">
        <v>629</v>
      </c>
      <c r="DW104" t="s">
        <v>651</v>
      </c>
      <c r="DX104" t="s">
        <v>673</v>
      </c>
      <c r="DY104" t="s">
        <v>695</v>
      </c>
      <c r="DZ104" t="s">
        <v>717</v>
      </c>
      <c r="EA104" t="s">
        <v>739</v>
      </c>
      <c r="EB104" t="s">
        <v>761</v>
      </c>
      <c r="EC104" t="s">
        <v>783</v>
      </c>
      <c r="ED104" t="s">
        <v>805</v>
      </c>
      <c r="EE104" t="s">
        <v>366</v>
      </c>
      <c r="EF104" t="s">
        <v>386</v>
      </c>
      <c r="EG104" s="1">
        <v>4113191</v>
      </c>
      <c r="EH104" s="1">
        <v>4059370</v>
      </c>
      <c r="EI104" s="1">
        <v>4083878</v>
      </c>
      <c r="EJ104" s="1">
        <v>4108304</v>
      </c>
      <c r="EK104" s="1">
        <v>4028736</v>
      </c>
      <c r="EL104" s="1">
        <v>4102851</v>
      </c>
      <c r="EM104" s="1">
        <v>4132515</v>
      </c>
      <c r="EN104" s="1">
        <v>4156725</v>
      </c>
      <c r="EO104" s="1">
        <v>4133311</v>
      </c>
      <c r="EP104" s="1">
        <v>3919316</v>
      </c>
      <c r="EQ104" s="1">
        <v>3798554</v>
      </c>
      <c r="ER104" s="1">
        <v>3749380</v>
      </c>
      <c r="ES104" s="1">
        <v>3659719</v>
      </c>
      <c r="ET104" s="1">
        <v>3768152</v>
      </c>
      <c r="EU104" s="1">
        <v>3668700</v>
      </c>
      <c r="EV104" s="1">
        <v>3766129</v>
      </c>
      <c r="EW104" s="1">
        <v>3956647</v>
      </c>
      <c r="EX104" s="1">
        <v>4218260</v>
      </c>
      <c r="EY104" s="1">
        <v>4302689</v>
      </c>
      <c r="EZ104" s="1">
        <v>4082902</v>
      </c>
      <c r="FA104" s="1">
        <v>4014912</v>
      </c>
    </row>
    <row r="105" spans="27:157" x14ac:dyDescent="0.25">
      <c r="AA105">
        <v>2002</v>
      </c>
      <c r="AC105" s="37">
        <v>2.97</v>
      </c>
      <c r="AD105" s="37">
        <v>2.6379999999999999</v>
      </c>
      <c r="AE105" s="37">
        <v>2.4889999999999999</v>
      </c>
      <c r="AF105" s="37">
        <v>3.3679999999999999</v>
      </c>
      <c r="AG105" s="37">
        <v>3.375</v>
      </c>
      <c r="AH105" s="152">
        <v>4.1130000000000004</v>
      </c>
      <c r="AI105" s="37">
        <v>4.1900000000000004</v>
      </c>
      <c r="AJ105" s="37">
        <v>4.4240000000000004</v>
      </c>
      <c r="AK105" s="37">
        <v>4.8769999999999998</v>
      </c>
      <c r="AL105" s="37">
        <v>4.8</v>
      </c>
      <c r="AM105" s="37">
        <v>5.258</v>
      </c>
      <c r="AN105" s="38">
        <v>5.577</v>
      </c>
      <c r="AO105" s="37">
        <v>5.6360000000000001</v>
      </c>
      <c r="AP105" s="37">
        <v>5.8579999999999997</v>
      </c>
      <c r="AQ105" s="38">
        <v>6.0129999999999999</v>
      </c>
      <c r="AR105" s="37">
        <v>7.7130000000000001</v>
      </c>
      <c r="AS105" s="37">
        <v>8.4380000000000006</v>
      </c>
      <c r="AT105" s="37">
        <v>10.515000000000001</v>
      </c>
      <c r="AU105" s="37">
        <v>10.9</v>
      </c>
      <c r="AV105" s="37">
        <v>12.513999999999999</v>
      </c>
      <c r="AW105" s="37">
        <v>14.089</v>
      </c>
      <c r="AY105">
        <v>0.26600000000000001</v>
      </c>
      <c r="AZ105">
        <v>0.253</v>
      </c>
      <c r="BA105">
        <v>0.246</v>
      </c>
      <c r="BB105">
        <v>0.28599999999999998</v>
      </c>
      <c r="BC105">
        <v>0.28499999999999998</v>
      </c>
      <c r="BD105">
        <v>0.317</v>
      </c>
      <c r="BE105">
        <v>0.318</v>
      </c>
      <c r="BF105">
        <v>0.32600000000000001</v>
      </c>
      <c r="BG105">
        <v>0.34100000000000003</v>
      </c>
      <c r="BH105">
        <v>0.34</v>
      </c>
      <c r="BI105">
        <v>0.36499999999999999</v>
      </c>
      <c r="BJ105">
        <v>0.38200000000000001</v>
      </c>
      <c r="BK105">
        <v>0.38600000000000001</v>
      </c>
      <c r="BL105">
        <v>0.4</v>
      </c>
      <c r="BM105">
        <v>0.39800000000000002</v>
      </c>
      <c r="BN105">
        <v>0.45800000000000002</v>
      </c>
      <c r="BO105">
        <v>0.47299999999999998</v>
      </c>
      <c r="BP105">
        <v>0.51300000000000001</v>
      </c>
      <c r="BQ105">
        <v>0.50900000000000001</v>
      </c>
      <c r="BR105">
        <v>0.53800000000000003</v>
      </c>
      <c r="BS105">
        <v>0.58699999999999997</v>
      </c>
      <c r="BU105" s="141">
        <v>125</v>
      </c>
      <c r="BV105">
        <v>109</v>
      </c>
      <c r="BW105">
        <v>102</v>
      </c>
      <c r="BX105">
        <v>139</v>
      </c>
      <c r="BY105">
        <v>140</v>
      </c>
      <c r="BZ105" s="141">
        <v>168</v>
      </c>
      <c r="CA105">
        <v>174</v>
      </c>
      <c r="CB105">
        <v>184</v>
      </c>
      <c r="CC105">
        <v>204</v>
      </c>
      <c r="CD105">
        <v>199</v>
      </c>
      <c r="CE105">
        <v>207</v>
      </c>
      <c r="CF105">
        <v>213</v>
      </c>
      <c r="CG105" s="141">
        <v>213</v>
      </c>
      <c r="CH105">
        <v>215</v>
      </c>
      <c r="CI105">
        <v>228</v>
      </c>
      <c r="CJ105" s="141">
        <v>284</v>
      </c>
      <c r="CK105">
        <v>318</v>
      </c>
      <c r="CL105">
        <v>420</v>
      </c>
      <c r="CM105">
        <v>459</v>
      </c>
      <c r="CN105" s="7">
        <v>577</v>
      </c>
      <c r="CO105">
        <v>542</v>
      </c>
      <c r="CQ105" t="s">
        <v>411</v>
      </c>
      <c r="CR105" t="s">
        <v>433</v>
      </c>
      <c r="CS105" t="s">
        <v>455</v>
      </c>
      <c r="CT105" t="s">
        <v>476</v>
      </c>
      <c r="CU105" t="s">
        <v>498</v>
      </c>
      <c r="CV105" t="s">
        <v>520</v>
      </c>
      <c r="CW105" t="s">
        <v>542</v>
      </c>
      <c r="CX105" t="s">
        <v>564</v>
      </c>
      <c r="CY105" t="s">
        <v>586</v>
      </c>
      <c r="CZ105" t="s">
        <v>608</v>
      </c>
      <c r="DA105" t="s">
        <v>630</v>
      </c>
      <c r="DB105" t="s">
        <v>652</v>
      </c>
      <c r="DC105" t="s">
        <v>674</v>
      </c>
      <c r="DD105" t="s">
        <v>696</v>
      </c>
      <c r="DE105" t="s">
        <v>718</v>
      </c>
      <c r="DF105" t="s">
        <v>740</v>
      </c>
      <c r="DG105" t="s">
        <v>762</v>
      </c>
      <c r="DI105" t="s">
        <v>806</v>
      </c>
      <c r="DJ105" t="s">
        <v>367</v>
      </c>
      <c r="DK105" t="s">
        <v>387</v>
      </c>
      <c r="DL105" t="s">
        <v>411</v>
      </c>
      <c r="DM105" t="s">
        <v>433</v>
      </c>
      <c r="DN105" t="s">
        <v>455</v>
      </c>
      <c r="DO105" t="s">
        <v>476</v>
      </c>
      <c r="DP105" t="s">
        <v>498</v>
      </c>
      <c r="DQ105" t="s">
        <v>520</v>
      </c>
      <c r="DR105" t="s">
        <v>542</v>
      </c>
      <c r="DS105" t="s">
        <v>564</v>
      </c>
      <c r="DT105" t="s">
        <v>586</v>
      </c>
      <c r="DU105" t="s">
        <v>608</v>
      </c>
      <c r="DV105" t="s">
        <v>630</v>
      </c>
      <c r="DW105" t="s">
        <v>652</v>
      </c>
      <c r="DX105" t="s">
        <v>674</v>
      </c>
      <c r="DY105" t="s">
        <v>696</v>
      </c>
      <c r="DZ105" t="s">
        <v>718</v>
      </c>
      <c r="EA105" t="s">
        <v>740</v>
      </c>
      <c r="EB105" t="s">
        <v>762</v>
      </c>
      <c r="EC105" t="s">
        <v>784</v>
      </c>
      <c r="ED105" t="s">
        <v>806</v>
      </c>
      <c r="EE105" t="s">
        <v>367</v>
      </c>
      <c r="EF105" t="s">
        <v>387</v>
      </c>
      <c r="EG105" s="1">
        <v>4209025</v>
      </c>
      <c r="EH105" s="1">
        <v>4132509</v>
      </c>
      <c r="EI105" s="1">
        <v>4097876</v>
      </c>
      <c r="EJ105" s="1">
        <v>4126961</v>
      </c>
      <c r="EK105" s="1">
        <v>4148590</v>
      </c>
      <c r="EL105" s="1">
        <v>4084316</v>
      </c>
      <c r="EM105" s="1">
        <v>4152627</v>
      </c>
      <c r="EN105" s="1">
        <v>4158896</v>
      </c>
      <c r="EO105" s="1">
        <v>4182678</v>
      </c>
      <c r="EP105" s="1">
        <v>4145736</v>
      </c>
      <c r="EQ105" s="1">
        <v>3936927</v>
      </c>
      <c r="ER105" s="1">
        <v>3819528</v>
      </c>
      <c r="ES105" s="1">
        <v>3779169</v>
      </c>
      <c r="ET105" s="1">
        <v>3669915</v>
      </c>
      <c r="EU105" s="1">
        <v>3791713</v>
      </c>
      <c r="EV105" s="1">
        <v>3682001</v>
      </c>
      <c r="EW105" s="1">
        <v>3768542</v>
      </c>
      <c r="EX105" s="1">
        <v>3994164</v>
      </c>
      <c r="EY105" s="1">
        <v>4210913</v>
      </c>
      <c r="EZ105" s="1">
        <v>4330977</v>
      </c>
      <c r="FA105" s="1">
        <v>4095531</v>
      </c>
    </row>
    <row r="106" spans="27:157" x14ac:dyDescent="0.25">
      <c r="AA106">
        <v>2003</v>
      </c>
      <c r="AC106" s="37">
        <v>3.0670000000000002</v>
      </c>
      <c r="AD106" s="37">
        <v>2.9369999999999998</v>
      </c>
      <c r="AE106" s="37">
        <v>2.5640000000000001</v>
      </c>
      <c r="AF106" s="37">
        <v>3.4550000000000001</v>
      </c>
      <c r="AG106" s="37">
        <v>3.3170000000000002</v>
      </c>
      <c r="AH106" s="152">
        <v>3.5219999999999998</v>
      </c>
      <c r="AI106" s="37">
        <v>3.7349999999999999</v>
      </c>
      <c r="AJ106" s="37">
        <v>3.9929999999999999</v>
      </c>
      <c r="AK106" s="37">
        <v>4.1269999999999998</v>
      </c>
      <c r="AL106" s="37">
        <v>4.766</v>
      </c>
      <c r="AM106" s="37">
        <v>4.7009999999999996</v>
      </c>
      <c r="AN106" s="38">
        <v>5.806</v>
      </c>
      <c r="AO106" s="37">
        <v>5.5430000000000001</v>
      </c>
      <c r="AP106" s="37">
        <v>6.5220000000000002</v>
      </c>
      <c r="AQ106" s="38">
        <v>7.0220000000000002</v>
      </c>
      <c r="AR106" s="37">
        <v>7.3520000000000003</v>
      </c>
      <c r="AS106" s="37">
        <v>8.4380000000000006</v>
      </c>
      <c r="AT106" s="37">
        <v>9.2569999999999997</v>
      </c>
      <c r="AU106" s="37">
        <v>10.141999999999999</v>
      </c>
      <c r="AV106" s="37">
        <v>11.307</v>
      </c>
      <c r="AW106" s="37">
        <v>13.257</v>
      </c>
      <c r="AY106">
        <v>0.26400000000000001</v>
      </c>
      <c r="AZ106">
        <v>0.26400000000000001</v>
      </c>
      <c r="BA106">
        <v>0.248</v>
      </c>
      <c r="BB106">
        <v>0.28899999999999998</v>
      </c>
      <c r="BC106">
        <v>0.28199999999999997</v>
      </c>
      <c r="BD106">
        <v>0.28999999999999998</v>
      </c>
      <c r="BE106">
        <v>0.30099999999999999</v>
      </c>
      <c r="BF106">
        <v>0.31</v>
      </c>
      <c r="BG106">
        <v>0.315</v>
      </c>
      <c r="BH106">
        <v>0.33800000000000002</v>
      </c>
      <c r="BI106">
        <v>0.33700000000000002</v>
      </c>
      <c r="BJ106">
        <v>0.38400000000000001</v>
      </c>
      <c r="BK106">
        <v>0.38</v>
      </c>
      <c r="BL106">
        <v>0.41599999999999998</v>
      </c>
      <c r="BM106">
        <v>0.436</v>
      </c>
      <c r="BN106">
        <v>0.44</v>
      </c>
      <c r="BO106">
        <v>0.47899999999999998</v>
      </c>
      <c r="BP106">
        <v>0.49299999999999999</v>
      </c>
      <c r="BQ106">
        <v>0.505</v>
      </c>
      <c r="BR106">
        <v>0.51600000000000001</v>
      </c>
      <c r="BS106">
        <v>0.55300000000000005</v>
      </c>
      <c r="BU106" s="141">
        <v>135</v>
      </c>
      <c r="BV106">
        <v>124</v>
      </c>
      <c r="BW106">
        <v>107</v>
      </c>
      <c r="BX106">
        <v>143</v>
      </c>
      <c r="BY106">
        <v>138</v>
      </c>
      <c r="BZ106" s="141">
        <v>148</v>
      </c>
      <c r="CA106">
        <v>154</v>
      </c>
      <c r="CB106">
        <v>166</v>
      </c>
      <c r="CC106">
        <v>172</v>
      </c>
      <c r="CD106">
        <v>199</v>
      </c>
      <c r="CE106">
        <v>195</v>
      </c>
      <c r="CF106">
        <v>229</v>
      </c>
      <c r="CG106" s="141">
        <v>213</v>
      </c>
      <c r="CH106">
        <v>246</v>
      </c>
      <c r="CI106">
        <v>259</v>
      </c>
      <c r="CJ106" s="141">
        <v>279</v>
      </c>
      <c r="CK106">
        <v>310</v>
      </c>
      <c r="CL106">
        <v>353</v>
      </c>
      <c r="CM106">
        <v>403</v>
      </c>
      <c r="CN106" s="7">
        <v>575</v>
      </c>
      <c r="CO106">
        <v>480</v>
      </c>
      <c r="CQ106" t="s">
        <v>412</v>
      </c>
      <c r="CR106" t="s">
        <v>434</v>
      </c>
      <c r="CS106" t="s">
        <v>456</v>
      </c>
      <c r="CT106" t="s">
        <v>477</v>
      </c>
      <c r="CU106" t="s">
        <v>499</v>
      </c>
      <c r="CV106" t="s">
        <v>521</v>
      </c>
      <c r="CW106" t="s">
        <v>543</v>
      </c>
      <c r="CX106" t="s">
        <v>565</v>
      </c>
      <c r="CY106" t="s">
        <v>587</v>
      </c>
      <c r="CZ106" t="s">
        <v>609</v>
      </c>
      <c r="DA106" t="s">
        <v>631</v>
      </c>
      <c r="DB106" t="s">
        <v>653</v>
      </c>
      <c r="DC106" t="s">
        <v>675</v>
      </c>
      <c r="DD106" t="s">
        <v>697</v>
      </c>
      <c r="DE106" t="s">
        <v>719</v>
      </c>
      <c r="DF106" t="s">
        <v>741</v>
      </c>
      <c r="DG106" t="s">
        <v>763</v>
      </c>
      <c r="DI106" t="s">
        <v>807</v>
      </c>
      <c r="DJ106" t="s">
        <v>368</v>
      </c>
      <c r="DK106" t="s">
        <v>388</v>
      </c>
      <c r="DL106" t="s">
        <v>412</v>
      </c>
      <c r="DM106" t="s">
        <v>434</v>
      </c>
      <c r="DN106" t="s">
        <v>456</v>
      </c>
      <c r="DO106" t="s">
        <v>477</v>
      </c>
      <c r="DP106" t="s">
        <v>499</v>
      </c>
      <c r="DQ106" t="s">
        <v>521</v>
      </c>
      <c r="DR106" t="s">
        <v>543</v>
      </c>
      <c r="DS106" t="s">
        <v>565</v>
      </c>
      <c r="DT106" t="s">
        <v>587</v>
      </c>
      <c r="DU106" t="s">
        <v>609</v>
      </c>
      <c r="DV106" t="s">
        <v>631</v>
      </c>
      <c r="DW106" t="s">
        <v>653</v>
      </c>
      <c r="DX106" t="s">
        <v>675</v>
      </c>
      <c r="DY106" t="s">
        <v>697</v>
      </c>
      <c r="DZ106" t="s">
        <v>719</v>
      </c>
      <c r="EA106" t="s">
        <v>741</v>
      </c>
      <c r="EB106" t="s">
        <v>763</v>
      </c>
      <c r="EC106" t="s">
        <v>785</v>
      </c>
      <c r="ED106" t="s">
        <v>807</v>
      </c>
      <c r="EE106" t="s">
        <v>368</v>
      </c>
      <c r="EF106" t="s">
        <v>388</v>
      </c>
      <c r="EG106" s="1">
        <v>4401393</v>
      </c>
      <c r="EH106" s="1">
        <v>4221884</v>
      </c>
      <c r="EI106" s="1">
        <v>4172654</v>
      </c>
      <c r="EJ106" s="1">
        <v>4139141</v>
      </c>
      <c r="EK106" s="1">
        <v>4160313</v>
      </c>
      <c r="EL106" s="1">
        <v>4201835</v>
      </c>
      <c r="EM106" s="1">
        <v>4123223</v>
      </c>
      <c r="EN106" s="1">
        <v>4156877</v>
      </c>
      <c r="EO106" s="1">
        <v>4167554</v>
      </c>
      <c r="EP106" s="1">
        <v>4175294</v>
      </c>
      <c r="EQ106" s="1">
        <v>4147777</v>
      </c>
      <c r="ER106" s="1">
        <v>3944186</v>
      </c>
      <c r="ES106" s="1">
        <v>3842468</v>
      </c>
      <c r="ET106" s="1">
        <v>3771710</v>
      </c>
      <c r="EU106" s="1">
        <v>3688646</v>
      </c>
      <c r="EV106" s="1">
        <v>3794838</v>
      </c>
      <c r="EW106" s="1">
        <v>3673923</v>
      </c>
      <c r="EX106" s="1">
        <v>3813536</v>
      </c>
      <c r="EY106" s="1">
        <v>3973726</v>
      </c>
      <c r="EZ106" s="1">
        <v>4245067</v>
      </c>
      <c r="FA106" s="1">
        <v>4337299</v>
      </c>
    </row>
    <row r="107" spans="27:157" x14ac:dyDescent="0.25">
      <c r="AA107">
        <v>2004</v>
      </c>
      <c r="AC107" s="37">
        <v>2.4369999999999998</v>
      </c>
      <c r="AD107" s="37">
        <v>2.677</v>
      </c>
      <c r="AE107" s="37">
        <v>2.9780000000000002</v>
      </c>
      <c r="AF107" s="37">
        <v>3.2509999999999999</v>
      </c>
      <c r="AG107" s="37">
        <v>3.431</v>
      </c>
      <c r="AH107" s="152">
        <v>3.702</v>
      </c>
      <c r="AI107" s="37">
        <v>3.96</v>
      </c>
      <c r="AJ107" s="37">
        <v>3.7509999999999999</v>
      </c>
      <c r="AK107" s="37">
        <v>4.0670000000000002</v>
      </c>
      <c r="AL107" s="37">
        <v>5.1280000000000001</v>
      </c>
      <c r="AM107" s="37">
        <v>5.39</v>
      </c>
      <c r="AN107" s="38">
        <v>5.1109999999999998</v>
      </c>
      <c r="AO107" s="37">
        <v>5.1989999999999998</v>
      </c>
      <c r="AP107" s="37">
        <v>6.3570000000000002</v>
      </c>
      <c r="AQ107" s="38">
        <v>6.944</v>
      </c>
      <c r="AR107" s="37">
        <v>6.8970000000000002</v>
      </c>
      <c r="AS107" s="37">
        <v>8.3420000000000005</v>
      </c>
      <c r="AT107" s="37">
        <v>9.0690000000000008</v>
      </c>
      <c r="AU107" s="37">
        <v>9.7859999999999996</v>
      </c>
      <c r="AV107" s="37">
        <v>13.047000000000001</v>
      </c>
      <c r="AW107" s="37">
        <v>12.401999999999999</v>
      </c>
      <c r="AY107">
        <v>0.23699999999999999</v>
      </c>
      <c r="AZ107">
        <v>0.246</v>
      </c>
      <c r="BA107">
        <v>0.26400000000000001</v>
      </c>
      <c r="BB107">
        <v>0.27800000000000002</v>
      </c>
      <c r="BC107">
        <v>0.28699999999999998</v>
      </c>
      <c r="BD107">
        <v>0.29599999999999999</v>
      </c>
      <c r="BE107">
        <v>0.30599999999999999</v>
      </c>
      <c r="BF107">
        <v>0.30099999999999999</v>
      </c>
      <c r="BG107">
        <v>0.312</v>
      </c>
      <c r="BH107">
        <v>0.35099999999999998</v>
      </c>
      <c r="BI107">
        <v>0.35899999999999999</v>
      </c>
      <c r="BJ107">
        <v>0.35</v>
      </c>
      <c r="BK107">
        <v>0.36099999999999999</v>
      </c>
      <c r="BL107">
        <v>0.40699999999999997</v>
      </c>
      <c r="BM107">
        <v>0.42699999999999999</v>
      </c>
      <c r="BN107">
        <v>0.432</v>
      </c>
      <c r="BO107">
        <v>0.46899999999999997</v>
      </c>
      <c r="BP107">
        <v>0.49299999999999999</v>
      </c>
      <c r="BQ107">
        <v>0.50800000000000001</v>
      </c>
      <c r="BR107">
        <v>0.56899999999999995</v>
      </c>
      <c r="BS107">
        <v>0.54</v>
      </c>
      <c r="BU107" s="141">
        <v>106</v>
      </c>
      <c r="BV107">
        <v>118</v>
      </c>
      <c r="BW107">
        <v>127</v>
      </c>
      <c r="BX107">
        <v>137</v>
      </c>
      <c r="BY107">
        <v>143</v>
      </c>
      <c r="BZ107" s="141">
        <v>156</v>
      </c>
      <c r="CA107">
        <v>168</v>
      </c>
      <c r="CB107">
        <v>155</v>
      </c>
      <c r="CC107">
        <v>170</v>
      </c>
      <c r="CD107">
        <v>214</v>
      </c>
      <c r="CE107">
        <v>226</v>
      </c>
      <c r="CF107">
        <v>213</v>
      </c>
      <c r="CG107" s="141">
        <v>207</v>
      </c>
      <c r="CH107">
        <v>244</v>
      </c>
      <c r="CI107">
        <v>264</v>
      </c>
      <c r="CJ107" s="141">
        <v>255</v>
      </c>
      <c r="CK107">
        <v>316</v>
      </c>
      <c r="CL107">
        <v>339</v>
      </c>
      <c r="CM107">
        <v>371</v>
      </c>
      <c r="CN107" s="7">
        <v>528</v>
      </c>
      <c r="CO107">
        <v>525</v>
      </c>
      <c r="CQ107" t="s">
        <v>413</v>
      </c>
      <c r="CR107" t="s">
        <v>435</v>
      </c>
      <c r="CS107" t="s">
        <v>457</v>
      </c>
      <c r="CT107" t="s">
        <v>478</v>
      </c>
      <c r="CU107" t="s">
        <v>500</v>
      </c>
      <c r="CV107" t="s">
        <v>522</v>
      </c>
      <c r="CW107" t="s">
        <v>544</v>
      </c>
      <c r="CX107" t="s">
        <v>566</v>
      </c>
      <c r="CY107" t="s">
        <v>588</v>
      </c>
      <c r="CZ107" t="s">
        <v>610</v>
      </c>
      <c r="DA107" t="s">
        <v>632</v>
      </c>
      <c r="DB107" t="s">
        <v>654</v>
      </c>
      <c r="DC107" t="s">
        <v>676</v>
      </c>
      <c r="DD107" t="s">
        <v>698</v>
      </c>
      <c r="DE107" t="s">
        <v>720</v>
      </c>
      <c r="DF107" t="s">
        <v>742</v>
      </c>
      <c r="DG107" t="s">
        <v>764</v>
      </c>
      <c r="DI107" t="s">
        <v>808</v>
      </c>
      <c r="DJ107" t="s">
        <v>369</v>
      </c>
      <c r="DK107" t="s">
        <v>389</v>
      </c>
      <c r="DL107" t="s">
        <v>413</v>
      </c>
      <c r="DM107" t="s">
        <v>435</v>
      </c>
      <c r="DN107" t="s">
        <v>457</v>
      </c>
      <c r="DO107" t="s">
        <v>478</v>
      </c>
      <c r="DP107" t="s">
        <v>500</v>
      </c>
      <c r="DQ107" t="s">
        <v>522</v>
      </c>
      <c r="DR107" t="s">
        <v>544</v>
      </c>
      <c r="DS107" t="s">
        <v>566</v>
      </c>
      <c r="DT107" t="s">
        <v>588</v>
      </c>
      <c r="DU107" t="s">
        <v>610</v>
      </c>
      <c r="DV107" t="s">
        <v>632</v>
      </c>
      <c r="DW107" t="s">
        <v>654</v>
      </c>
      <c r="DX107" t="s">
        <v>676</v>
      </c>
      <c r="DY107" t="s">
        <v>698</v>
      </c>
      <c r="DZ107" t="s">
        <v>720</v>
      </c>
      <c r="EA107" t="s">
        <v>742</v>
      </c>
      <c r="EB107" t="s">
        <v>764</v>
      </c>
      <c r="EC107" t="s">
        <v>786</v>
      </c>
      <c r="ED107" t="s">
        <v>808</v>
      </c>
      <c r="EE107" t="s">
        <v>369</v>
      </c>
      <c r="EF107" t="s">
        <v>389</v>
      </c>
      <c r="EG107" s="1">
        <v>4350199</v>
      </c>
      <c r="EH107" s="1">
        <v>4408259</v>
      </c>
      <c r="EI107" s="1">
        <v>4264863</v>
      </c>
      <c r="EJ107" s="1">
        <v>4213762</v>
      </c>
      <c r="EK107" s="1">
        <v>4167308</v>
      </c>
      <c r="EL107" s="1">
        <v>4214061</v>
      </c>
      <c r="EM107" s="1">
        <v>4242558</v>
      </c>
      <c r="EN107" s="1">
        <v>4131771</v>
      </c>
      <c r="EO107" s="1">
        <v>4180191</v>
      </c>
      <c r="EP107" s="1">
        <v>4173077</v>
      </c>
      <c r="EQ107" s="1">
        <v>4192674</v>
      </c>
      <c r="ER107" s="1">
        <v>4167847</v>
      </c>
      <c r="ES107" s="1">
        <v>3981519</v>
      </c>
      <c r="ET107" s="1">
        <v>3838225</v>
      </c>
      <c r="EU107" s="1">
        <v>3801676</v>
      </c>
      <c r="EV107" s="1">
        <v>3697495</v>
      </c>
      <c r="EW107" s="1">
        <v>3788140</v>
      </c>
      <c r="EX107" s="1">
        <v>3737940</v>
      </c>
      <c r="EY107" s="1">
        <v>3790984</v>
      </c>
      <c r="EZ107" s="1">
        <v>4023788</v>
      </c>
      <c r="FA107" s="1">
        <v>4257394</v>
      </c>
    </row>
    <row r="108" spans="27:157" x14ac:dyDescent="0.25">
      <c r="AA108">
        <v>2005</v>
      </c>
      <c r="AC108" s="37">
        <v>2.5990000000000002</v>
      </c>
      <c r="AD108" s="37">
        <v>3.17</v>
      </c>
      <c r="AE108" s="37">
        <v>2.8719999999999999</v>
      </c>
      <c r="AF108" s="37">
        <v>2.8780000000000001</v>
      </c>
      <c r="AG108" s="37">
        <v>3.3260000000000001</v>
      </c>
      <c r="AH108" s="152">
        <v>3.7869999999999999</v>
      </c>
      <c r="AI108" s="37">
        <v>4.1820000000000004</v>
      </c>
      <c r="AJ108" s="37">
        <v>3.7959999999999998</v>
      </c>
      <c r="AK108" s="37">
        <v>4.9390000000000001</v>
      </c>
      <c r="AL108" s="37">
        <v>5.0049999999999999</v>
      </c>
      <c r="AM108" s="37">
        <v>4.7329999999999997</v>
      </c>
      <c r="AN108" s="38">
        <v>5.0609999999999999</v>
      </c>
      <c r="AO108" s="37">
        <v>6.3</v>
      </c>
      <c r="AP108" s="37">
        <v>6.1760000000000002</v>
      </c>
      <c r="AQ108" s="38">
        <v>6.77</v>
      </c>
      <c r="AR108" s="37">
        <v>7.1210000000000004</v>
      </c>
      <c r="AS108" s="37">
        <v>7.9749999999999996</v>
      </c>
      <c r="AT108" s="37">
        <v>8.7929999999999993</v>
      </c>
      <c r="AU108" s="37">
        <v>10.093</v>
      </c>
      <c r="AV108" s="37">
        <v>11.512</v>
      </c>
      <c r="AW108" s="37">
        <v>12.441000000000001</v>
      </c>
      <c r="AY108">
        <v>0.246</v>
      </c>
      <c r="AZ108">
        <v>0.27</v>
      </c>
      <c r="BA108">
        <v>0.254</v>
      </c>
      <c r="BB108">
        <v>0.25800000000000001</v>
      </c>
      <c r="BC108">
        <v>0.28000000000000003</v>
      </c>
      <c r="BD108">
        <v>0.29899999999999999</v>
      </c>
      <c r="BE108">
        <v>0.313</v>
      </c>
      <c r="BF108">
        <v>0.29899999999999999</v>
      </c>
      <c r="BG108">
        <v>0.34499999999999997</v>
      </c>
      <c r="BH108">
        <v>0.34599999999999997</v>
      </c>
      <c r="BI108">
        <v>0.33600000000000002</v>
      </c>
      <c r="BJ108">
        <v>0.34699999999999998</v>
      </c>
      <c r="BK108">
        <v>0.38700000000000001</v>
      </c>
      <c r="BL108">
        <v>0.39500000000000002</v>
      </c>
      <c r="BM108">
        <v>0.41799999999999998</v>
      </c>
      <c r="BN108">
        <v>0.433</v>
      </c>
      <c r="BO108">
        <v>0.46500000000000002</v>
      </c>
      <c r="BP108">
        <v>0.47699999999999998</v>
      </c>
      <c r="BQ108">
        <v>0.52200000000000002</v>
      </c>
      <c r="BR108">
        <v>0.54700000000000004</v>
      </c>
      <c r="BS108">
        <v>0.55500000000000005</v>
      </c>
      <c r="BU108" s="141">
        <v>112</v>
      </c>
      <c r="BV108">
        <v>138</v>
      </c>
      <c r="BW108">
        <v>128</v>
      </c>
      <c r="BX108">
        <v>124</v>
      </c>
      <c r="BY108">
        <v>141</v>
      </c>
      <c r="BZ108" s="141">
        <v>160</v>
      </c>
      <c r="CA108">
        <v>178</v>
      </c>
      <c r="CB108">
        <v>161</v>
      </c>
      <c r="CC108">
        <v>205</v>
      </c>
      <c r="CD108">
        <v>209</v>
      </c>
      <c r="CE108">
        <v>198</v>
      </c>
      <c r="CF108">
        <v>213</v>
      </c>
      <c r="CG108" s="141">
        <v>265</v>
      </c>
      <c r="CH108">
        <v>245</v>
      </c>
      <c r="CI108">
        <v>262</v>
      </c>
      <c r="CJ108" s="141">
        <v>271</v>
      </c>
      <c r="CK108">
        <v>294</v>
      </c>
      <c r="CL108">
        <v>340</v>
      </c>
      <c r="CM108">
        <v>374</v>
      </c>
      <c r="CN108" s="7">
        <v>502</v>
      </c>
      <c r="CO108">
        <v>443</v>
      </c>
      <c r="CQ108" t="s">
        <v>414</v>
      </c>
      <c r="CR108" t="s">
        <v>436</v>
      </c>
      <c r="CS108" t="s">
        <v>458</v>
      </c>
      <c r="CT108" t="s">
        <v>479</v>
      </c>
      <c r="CU108" t="s">
        <v>501</v>
      </c>
      <c r="CV108" t="s">
        <v>523</v>
      </c>
      <c r="CW108" t="s">
        <v>545</v>
      </c>
      <c r="CX108" t="s">
        <v>567</v>
      </c>
      <c r="CY108" t="s">
        <v>589</v>
      </c>
      <c r="CZ108" t="s">
        <v>611</v>
      </c>
      <c r="DA108" t="s">
        <v>633</v>
      </c>
      <c r="DB108" t="s">
        <v>655</v>
      </c>
      <c r="DC108" t="s">
        <v>677</v>
      </c>
      <c r="DD108" t="s">
        <v>699</v>
      </c>
      <c r="DE108" t="s">
        <v>721</v>
      </c>
      <c r="DF108" t="s">
        <v>743</v>
      </c>
      <c r="DG108" t="s">
        <v>765</v>
      </c>
      <c r="DI108" t="s">
        <v>809</v>
      </c>
      <c r="DJ108" t="s">
        <v>370</v>
      </c>
      <c r="DK108" t="s">
        <v>390</v>
      </c>
      <c r="DL108" t="s">
        <v>414</v>
      </c>
      <c r="DM108" t="s">
        <v>436</v>
      </c>
      <c r="DN108" t="s">
        <v>458</v>
      </c>
      <c r="DO108" t="s">
        <v>479</v>
      </c>
      <c r="DP108" t="s">
        <v>501</v>
      </c>
      <c r="DQ108" t="s">
        <v>523</v>
      </c>
      <c r="DR108" t="s">
        <v>545</v>
      </c>
      <c r="DS108" t="s">
        <v>567</v>
      </c>
      <c r="DT108" t="s">
        <v>589</v>
      </c>
      <c r="DU108" t="s">
        <v>611</v>
      </c>
      <c r="DV108" t="s">
        <v>633</v>
      </c>
      <c r="DW108" t="s">
        <v>655</v>
      </c>
      <c r="DX108" t="s">
        <v>677</v>
      </c>
      <c r="DY108" t="s">
        <v>699</v>
      </c>
      <c r="DZ108" t="s">
        <v>721</v>
      </c>
      <c r="EA108" t="s">
        <v>743</v>
      </c>
      <c r="EB108" t="s">
        <v>765</v>
      </c>
      <c r="EC108" t="s">
        <v>787</v>
      </c>
      <c r="ED108" t="s">
        <v>809</v>
      </c>
      <c r="EE108" t="s">
        <v>370</v>
      </c>
      <c r="EF108" t="s">
        <v>390</v>
      </c>
      <c r="EG108" s="1">
        <v>4308851</v>
      </c>
      <c r="EH108" s="1">
        <v>4353216</v>
      </c>
      <c r="EI108" s="1">
        <v>4456969</v>
      </c>
      <c r="EJ108" s="1">
        <v>4308145</v>
      </c>
      <c r="EK108" s="1">
        <v>4239509</v>
      </c>
      <c r="EL108" s="1">
        <v>4225126</v>
      </c>
      <c r="EM108" s="1">
        <v>4256465</v>
      </c>
      <c r="EN108" s="1">
        <v>4241197</v>
      </c>
      <c r="EO108" s="1">
        <v>4150658</v>
      </c>
      <c r="EP108" s="1">
        <v>4176096</v>
      </c>
      <c r="EQ108" s="1">
        <v>4183656</v>
      </c>
      <c r="ER108" s="1">
        <v>4208348</v>
      </c>
      <c r="ES108" s="1">
        <v>4206096</v>
      </c>
      <c r="ET108" s="1">
        <v>3966722</v>
      </c>
      <c r="EU108" s="1">
        <v>3870040</v>
      </c>
      <c r="EV108" s="1">
        <v>3805526</v>
      </c>
      <c r="EW108" s="1">
        <v>3686326</v>
      </c>
      <c r="EX108" s="1">
        <v>3866581</v>
      </c>
      <c r="EY108" s="1">
        <v>3705594</v>
      </c>
      <c r="EZ108" s="1">
        <v>3848038</v>
      </c>
      <c r="FA108" s="1">
        <v>4035045</v>
      </c>
    </row>
    <row r="109" spans="27:157" x14ac:dyDescent="0.25">
      <c r="AA109">
        <v>2006</v>
      </c>
      <c r="AC109" s="37">
        <v>2.4620000000000002</v>
      </c>
      <c r="AD109" s="37">
        <v>1.857</v>
      </c>
      <c r="AE109" s="37">
        <v>2.4510000000000001</v>
      </c>
      <c r="AF109" s="37">
        <v>3.02</v>
      </c>
      <c r="AG109" s="37">
        <v>2.8170000000000002</v>
      </c>
      <c r="AH109" s="152">
        <v>3.395</v>
      </c>
      <c r="AI109" s="37">
        <v>3.8210000000000002</v>
      </c>
      <c r="AJ109" s="37">
        <v>3.6960000000000002</v>
      </c>
      <c r="AK109" s="37">
        <v>4.5549999999999997</v>
      </c>
      <c r="AL109" s="37">
        <v>4.25</v>
      </c>
      <c r="AM109" s="37">
        <v>5.4219999999999997</v>
      </c>
      <c r="AN109" s="38">
        <v>5.117</v>
      </c>
      <c r="AO109" s="37">
        <v>5.5940000000000003</v>
      </c>
      <c r="AP109" s="37">
        <v>5.7329999999999997</v>
      </c>
      <c r="AQ109" s="38">
        <v>7.6909999999999998</v>
      </c>
      <c r="AR109" s="37">
        <v>7.3819999999999997</v>
      </c>
      <c r="AS109" s="37">
        <v>8.39</v>
      </c>
      <c r="AT109" s="37">
        <v>8.7850000000000001</v>
      </c>
      <c r="AU109" s="37">
        <v>11.295999999999999</v>
      </c>
      <c r="AV109" s="37">
        <v>12.484999999999999</v>
      </c>
      <c r="AW109" s="37">
        <v>12.331</v>
      </c>
      <c r="AY109">
        <v>0.24</v>
      </c>
      <c r="AZ109">
        <v>0.20799999999999999</v>
      </c>
      <c r="BA109">
        <v>0.23599999999999999</v>
      </c>
      <c r="BB109">
        <v>0.25900000000000001</v>
      </c>
      <c r="BC109">
        <v>0.255</v>
      </c>
      <c r="BD109">
        <v>0.28100000000000003</v>
      </c>
      <c r="BE109">
        <v>0.29899999999999999</v>
      </c>
      <c r="BF109">
        <v>0.29499999999999998</v>
      </c>
      <c r="BG109">
        <v>0.32700000000000001</v>
      </c>
      <c r="BH109">
        <v>0.32</v>
      </c>
      <c r="BI109">
        <v>0.36</v>
      </c>
      <c r="BJ109">
        <v>0.34899999999999998</v>
      </c>
      <c r="BK109">
        <v>0.36299999999999999</v>
      </c>
      <c r="BL109">
        <v>0.37</v>
      </c>
      <c r="BM109">
        <v>0.438</v>
      </c>
      <c r="BN109">
        <v>0.437</v>
      </c>
      <c r="BO109">
        <v>0.47</v>
      </c>
      <c r="BP109">
        <v>0.48199999999999998</v>
      </c>
      <c r="BQ109">
        <v>0.54300000000000004</v>
      </c>
      <c r="BR109">
        <v>0.57499999999999996</v>
      </c>
      <c r="BS109">
        <v>0.56499999999999995</v>
      </c>
      <c r="BU109" s="141">
        <v>105</v>
      </c>
      <c r="BV109">
        <v>80</v>
      </c>
      <c r="BW109">
        <v>108</v>
      </c>
      <c r="BX109">
        <v>136</v>
      </c>
      <c r="BY109">
        <v>122</v>
      </c>
      <c r="BZ109" s="141">
        <v>146</v>
      </c>
      <c r="CA109">
        <v>163</v>
      </c>
      <c r="CB109">
        <v>157</v>
      </c>
      <c r="CC109">
        <v>194</v>
      </c>
      <c r="CD109">
        <v>176</v>
      </c>
      <c r="CE109">
        <v>227</v>
      </c>
      <c r="CF109">
        <v>215</v>
      </c>
      <c r="CG109" s="141">
        <v>238</v>
      </c>
      <c r="CH109">
        <v>240</v>
      </c>
      <c r="CI109">
        <v>308</v>
      </c>
      <c r="CJ109" s="141">
        <v>286</v>
      </c>
      <c r="CK109">
        <v>318</v>
      </c>
      <c r="CL109">
        <v>332</v>
      </c>
      <c r="CM109">
        <v>432</v>
      </c>
      <c r="CN109" s="7">
        <v>476</v>
      </c>
      <c r="CO109">
        <v>471</v>
      </c>
      <c r="CQ109" t="s">
        <v>415</v>
      </c>
      <c r="CR109" t="s">
        <v>437</v>
      </c>
      <c r="CS109" t="s">
        <v>459</v>
      </c>
      <c r="CT109" t="s">
        <v>480</v>
      </c>
      <c r="CU109" t="s">
        <v>502</v>
      </c>
      <c r="CV109" t="s">
        <v>524</v>
      </c>
      <c r="CW109" t="s">
        <v>546</v>
      </c>
      <c r="CX109" t="s">
        <v>568</v>
      </c>
      <c r="CY109" t="s">
        <v>590</v>
      </c>
      <c r="CZ109" t="s">
        <v>612</v>
      </c>
      <c r="DA109" t="s">
        <v>634</v>
      </c>
      <c r="DB109" t="s">
        <v>656</v>
      </c>
      <c r="DC109" t="s">
        <v>678</v>
      </c>
      <c r="DD109" t="s">
        <v>700</v>
      </c>
      <c r="DE109" t="s">
        <v>722</v>
      </c>
      <c r="DF109" t="s">
        <v>744</v>
      </c>
      <c r="DG109" t="s">
        <v>766</v>
      </c>
      <c r="DI109" t="s">
        <v>810</v>
      </c>
      <c r="DJ109" t="s">
        <v>371</v>
      </c>
      <c r="DK109" t="s">
        <v>391</v>
      </c>
      <c r="DL109" t="s">
        <v>415</v>
      </c>
      <c r="DM109" t="s">
        <v>437</v>
      </c>
      <c r="DN109" t="s">
        <v>459</v>
      </c>
      <c r="DO109" t="s">
        <v>480</v>
      </c>
      <c r="DP109" t="s">
        <v>502</v>
      </c>
      <c r="DQ109" t="s">
        <v>524</v>
      </c>
      <c r="DR109" t="s">
        <v>546</v>
      </c>
      <c r="DS109" t="s">
        <v>568</v>
      </c>
      <c r="DT109" t="s">
        <v>590</v>
      </c>
      <c r="DU109" t="s">
        <v>612</v>
      </c>
      <c r="DV109" t="s">
        <v>634</v>
      </c>
      <c r="DW109" t="s">
        <v>656</v>
      </c>
      <c r="DX109" t="s">
        <v>678</v>
      </c>
      <c r="DY109" t="s">
        <v>700</v>
      </c>
      <c r="DZ109" t="s">
        <v>722</v>
      </c>
      <c r="EA109" t="s">
        <v>744</v>
      </c>
      <c r="EB109" t="s">
        <v>766</v>
      </c>
      <c r="EC109" t="s">
        <v>788</v>
      </c>
      <c r="ED109" t="s">
        <v>810</v>
      </c>
      <c r="EE109" t="s">
        <v>371</v>
      </c>
      <c r="EF109" t="s">
        <v>391</v>
      </c>
      <c r="EG109" s="1">
        <v>4264733</v>
      </c>
      <c r="EH109" s="1">
        <v>4308450</v>
      </c>
      <c r="EI109" s="1">
        <v>4406515</v>
      </c>
      <c r="EJ109" s="1">
        <v>4502997</v>
      </c>
      <c r="EK109" s="1">
        <v>4331493</v>
      </c>
      <c r="EL109" s="1">
        <v>4301050</v>
      </c>
      <c r="EM109" s="1">
        <v>4265654</v>
      </c>
      <c r="EN109" s="1">
        <v>4248095</v>
      </c>
      <c r="EO109" s="1">
        <v>4258790</v>
      </c>
      <c r="EP109" s="1">
        <v>4141532</v>
      </c>
      <c r="EQ109" s="1">
        <v>4186427</v>
      </c>
      <c r="ER109" s="1">
        <v>4201291</v>
      </c>
      <c r="ES109" s="1">
        <v>4254643</v>
      </c>
      <c r="ET109" s="1">
        <v>4186325</v>
      </c>
      <c r="EU109" s="1">
        <v>4004498</v>
      </c>
      <c r="EV109" s="1">
        <v>3874154</v>
      </c>
      <c r="EW109" s="1">
        <v>3790391</v>
      </c>
      <c r="EX109" s="1">
        <v>3779051</v>
      </c>
      <c r="EY109" s="1">
        <v>3824265</v>
      </c>
      <c r="EZ109" s="1">
        <v>3772538</v>
      </c>
      <c r="FA109" s="1">
        <v>3860165</v>
      </c>
    </row>
    <row r="110" spans="27:157" x14ac:dyDescent="0.25">
      <c r="AA110">
        <v>2007</v>
      </c>
      <c r="AC110" s="37">
        <v>2.5190000000000001</v>
      </c>
      <c r="AD110" s="37">
        <v>2.4889999999999999</v>
      </c>
      <c r="AE110" s="37">
        <v>2.8410000000000002</v>
      </c>
      <c r="AF110" s="37">
        <v>2.92</v>
      </c>
      <c r="AG110" s="37">
        <v>2.3889999999999998</v>
      </c>
      <c r="AH110" s="152">
        <v>3.39</v>
      </c>
      <c r="AI110" s="37">
        <v>3.7370000000000001</v>
      </c>
      <c r="AJ110" s="37">
        <v>4.125</v>
      </c>
      <c r="AK110" s="37">
        <v>4.2039999999999997</v>
      </c>
      <c r="AL110" s="37">
        <v>4.391</v>
      </c>
      <c r="AM110" s="37">
        <v>5.3570000000000002</v>
      </c>
      <c r="AN110" s="38">
        <v>5.1929999999999996</v>
      </c>
      <c r="AO110" s="37">
        <v>5.3</v>
      </c>
      <c r="AP110" s="37">
        <v>5.4939999999999998</v>
      </c>
      <c r="AQ110" s="38">
        <v>6.1779999999999999</v>
      </c>
      <c r="AR110" s="37">
        <v>7.15</v>
      </c>
      <c r="AS110" s="37">
        <v>8.1560000000000006</v>
      </c>
      <c r="AT110" s="37">
        <v>9.1920000000000002</v>
      </c>
      <c r="AU110" s="37">
        <v>10.444000000000001</v>
      </c>
      <c r="AV110" s="37">
        <v>10.795999999999999</v>
      </c>
      <c r="AW110" s="37">
        <v>12.14</v>
      </c>
      <c r="AY110">
        <v>0.245</v>
      </c>
      <c r="AZ110">
        <v>0.24199999999999999</v>
      </c>
      <c r="BA110">
        <v>0.255</v>
      </c>
      <c r="BB110">
        <v>0.25600000000000001</v>
      </c>
      <c r="BC110">
        <v>0.23</v>
      </c>
      <c r="BD110">
        <v>0.27800000000000002</v>
      </c>
      <c r="BE110">
        <v>0.29399999999999998</v>
      </c>
      <c r="BF110">
        <v>0.312</v>
      </c>
      <c r="BG110">
        <v>0.314</v>
      </c>
      <c r="BH110">
        <v>0.32200000000000001</v>
      </c>
      <c r="BI110">
        <v>0.36</v>
      </c>
      <c r="BJ110">
        <v>0.35199999999999998</v>
      </c>
      <c r="BK110">
        <v>0.35299999999999998</v>
      </c>
      <c r="BL110">
        <v>0.36099999999999999</v>
      </c>
      <c r="BM110">
        <v>0.38200000000000001</v>
      </c>
      <c r="BN110">
        <v>0.42299999999999999</v>
      </c>
      <c r="BO110">
        <v>0.46</v>
      </c>
      <c r="BP110">
        <v>0.48599999999999999</v>
      </c>
      <c r="BQ110">
        <v>0.53</v>
      </c>
      <c r="BR110">
        <v>0.52600000000000002</v>
      </c>
      <c r="BS110">
        <v>0.56699999999999995</v>
      </c>
      <c r="BU110" s="141">
        <v>106</v>
      </c>
      <c r="BV110">
        <v>106</v>
      </c>
      <c r="BW110">
        <v>124</v>
      </c>
      <c r="BX110">
        <v>130</v>
      </c>
      <c r="BY110">
        <v>108</v>
      </c>
      <c r="BZ110" s="141">
        <v>149</v>
      </c>
      <c r="CA110">
        <v>162</v>
      </c>
      <c r="CB110">
        <v>175</v>
      </c>
      <c r="CC110">
        <v>179</v>
      </c>
      <c r="CD110">
        <v>186</v>
      </c>
      <c r="CE110">
        <v>222</v>
      </c>
      <c r="CF110">
        <v>218</v>
      </c>
      <c r="CG110" s="141">
        <v>225</v>
      </c>
      <c r="CH110">
        <v>232</v>
      </c>
      <c r="CI110">
        <v>261</v>
      </c>
      <c r="CJ110" s="141">
        <v>286</v>
      </c>
      <c r="CK110">
        <v>314</v>
      </c>
      <c r="CL110">
        <v>358</v>
      </c>
      <c r="CM110">
        <v>389</v>
      </c>
      <c r="CN110" s="7">
        <v>459</v>
      </c>
      <c r="CO110">
        <v>421</v>
      </c>
      <c r="CQ110" t="s">
        <v>416</v>
      </c>
      <c r="CR110" t="s">
        <v>438</v>
      </c>
      <c r="CS110" t="s">
        <v>460</v>
      </c>
      <c r="CT110" t="s">
        <v>481</v>
      </c>
      <c r="CU110" t="s">
        <v>503</v>
      </c>
      <c r="CV110" t="s">
        <v>525</v>
      </c>
      <c r="CW110" t="s">
        <v>547</v>
      </c>
      <c r="CX110" t="s">
        <v>569</v>
      </c>
      <c r="CY110" t="s">
        <v>591</v>
      </c>
      <c r="CZ110" t="s">
        <v>613</v>
      </c>
      <c r="DA110" t="s">
        <v>635</v>
      </c>
      <c r="DB110" t="s">
        <v>657</v>
      </c>
      <c r="DC110" t="s">
        <v>679</v>
      </c>
      <c r="DD110" t="s">
        <v>701</v>
      </c>
      <c r="DE110" t="s">
        <v>723</v>
      </c>
      <c r="DF110" t="s">
        <v>745</v>
      </c>
      <c r="DG110" t="s">
        <v>767</v>
      </c>
      <c r="DI110" t="s">
        <v>811</v>
      </c>
      <c r="DJ110" t="s">
        <v>372</v>
      </c>
      <c r="DK110" t="s">
        <v>392</v>
      </c>
      <c r="DL110" t="s">
        <v>416</v>
      </c>
      <c r="DM110" t="s">
        <v>438</v>
      </c>
      <c r="DN110" t="s">
        <v>460</v>
      </c>
      <c r="DO110" t="s">
        <v>481</v>
      </c>
      <c r="DP110" t="s">
        <v>503</v>
      </c>
      <c r="DQ110" t="s">
        <v>525</v>
      </c>
      <c r="DR110" t="s">
        <v>547</v>
      </c>
      <c r="DS110" t="s">
        <v>569</v>
      </c>
      <c r="DT110" t="s">
        <v>591</v>
      </c>
      <c r="DU110" t="s">
        <v>613</v>
      </c>
      <c r="DV110" t="s">
        <v>635</v>
      </c>
      <c r="DW110" t="s">
        <v>657</v>
      </c>
      <c r="DX110" t="s">
        <v>679</v>
      </c>
      <c r="DY110" t="s">
        <v>701</v>
      </c>
      <c r="DZ110" t="s">
        <v>723</v>
      </c>
      <c r="EA110" t="s">
        <v>745</v>
      </c>
      <c r="EB110" t="s">
        <v>767</v>
      </c>
      <c r="EC110" t="s">
        <v>789</v>
      </c>
      <c r="ED110" t="s">
        <v>811</v>
      </c>
      <c r="EE110" t="s">
        <v>372</v>
      </c>
      <c r="EF110" t="s">
        <v>392</v>
      </c>
      <c r="EG110" s="1">
        <v>4207326</v>
      </c>
      <c r="EH110" s="1">
        <v>4259504</v>
      </c>
      <c r="EI110" s="1">
        <v>4364495</v>
      </c>
      <c r="EJ110" s="1">
        <v>4452250</v>
      </c>
      <c r="EK110" s="1">
        <v>4521045</v>
      </c>
      <c r="EL110" s="1">
        <v>4394638</v>
      </c>
      <c r="EM110" s="1">
        <v>4335388</v>
      </c>
      <c r="EN110" s="1">
        <v>4242404</v>
      </c>
      <c r="EO110" s="1">
        <v>4257371</v>
      </c>
      <c r="EP110" s="1">
        <v>4236043</v>
      </c>
      <c r="EQ110" s="1">
        <v>4143940</v>
      </c>
      <c r="ER110" s="1">
        <v>4198241</v>
      </c>
      <c r="ES110" s="1">
        <v>4245572</v>
      </c>
      <c r="ET110" s="1">
        <v>4222850</v>
      </c>
      <c r="EU110" s="1">
        <v>4224395</v>
      </c>
      <c r="EV110" s="1">
        <v>3999799</v>
      </c>
      <c r="EW110" s="1">
        <v>3850082</v>
      </c>
      <c r="EX110" s="1">
        <v>3894527</v>
      </c>
      <c r="EY110" s="1">
        <v>3724612</v>
      </c>
      <c r="EZ110" s="1">
        <v>3899463</v>
      </c>
      <c r="FA110" s="1">
        <v>3780927</v>
      </c>
    </row>
    <row r="111" spans="27:157" x14ac:dyDescent="0.25">
      <c r="AA111">
        <v>2008</v>
      </c>
      <c r="AC111" s="37">
        <v>2.238</v>
      </c>
      <c r="AD111" s="37">
        <v>2.12</v>
      </c>
      <c r="AE111" s="37">
        <v>2.871</v>
      </c>
      <c r="AF111" s="37">
        <v>3.06</v>
      </c>
      <c r="AG111" s="37">
        <v>3.0670000000000002</v>
      </c>
      <c r="AH111" s="152">
        <v>2.9860000000000002</v>
      </c>
      <c r="AI111" s="37">
        <v>3.4350000000000001</v>
      </c>
      <c r="AJ111" s="37">
        <v>3.742</v>
      </c>
      <c r="AK111" s="37">
        <v>4.5860000000000003</v>
      </c>
      <c r="AL111" s="37">
        <v>4.3470000000000004</v>
      </c>
      <c r="AM111" s="37">
        <v>5.1449999999999996</v>
      </c>
      <c r="AN111" s="38">
        <v>5.2939999999999996</v>
      </c>
      <c r="AO111" s="37">
        <v>5.5579999999999998</v>
      </c>
      <c r="AP111" s="37">
        <v>5.3010000000000002</v>
      </c>
      <c r="AQ111" s="38">
        <v>7.1280000000000001</v>
      </c>
      <c r="AR111" s="37">
        <v>7.2110000000000003</v>
      </c>
      <c r="AS111" s="37">
        <v>8.9440000000000008</v>
      </c>
      <c r="AT111" s="37">
        <v>8.5640000000000001</v>
      </c>
      <c r="AU111" s="37">
        <v>9.8219999999999992</v>
      </c>
      <c r="AV111" s="37">
        <v>10.61</v>
      </c>
      <c r="AW111" s="37">
        <v>11.670999999999999</v>
      </c>
      <c r="AY111">
        <v>0.23100000000000001</v>
      </c>
      <c r="AZ111">
        <v>0.22500000000000001</v>
      </c>
      <c r="BA111">
        <v>0.25800000000000001</v>
      </c>
      <c r="BB111">
        <v>0.26300000000000001</v>
      </c>
      <c r="BC111">
        <v>0.26200000000000001</v>
      </c>
      <c r="BD111">
        <v>0.255</v>
      </c>
      <c r="BE111">
        <v>0.27900000000000003</v>
      </c>
      <c r="BF111">
        <v>0.29499999999999998</v>
      </c>
      <c r="BG111">
        <v>0.32800000000000001</v>
      </c>
      <c r="BH111">
        <v>0.32</v>
      </c>
      <c r="BI111">
        <v>0.34799999999999998</v>
      </c>
      <c r="BJ111">
        <v>0.35699999999999998</v>
      </c>
      <c r="BK111">
        <v>0.36199999999999999</v>
      </c>
      <c r="BL111">
        <v>0.35499999999999998</v>
      </c>
      <c r="BM111">
        <v>0.40899999999999997</v>
      </c>
      <c r="BN111">
        <v>0.41399999999999998</v>
      </c>
      <c r="BO111">
        <v>0.47499999999999998</v>
      </c>
      <c r="BP111">
        <v>0.46400000000000002</v>
      </c>
      <c r="BQ111">
        <v>0.50700000000000001</v>
      </c>
      <c r="BR111">
        <v>0.52800000000000002</v>
      </c>
      <c r="BS111">
        <v>0.54700000000000004</v>
      </c>
      <c r="BU111" s="141">
        <v>94</v>
      </c>
      <c r="BV111">
        <v>89</v>
      </c>
      <c r="BW111">
        <v>124</v>
      </c>
      <c r="BX111">
        <v>135</v>
      </c>
      <c r="BY111">
        <v>137</v>
      </c>
      <c r="BZ111" s="141">
        <v>137</v>
      </c>
      <c r="CA111">
        <v>152</v>
      </c>
      <c r="CB111">
        <v>161</v>
      </c>
      <c r="CC111">
        <v>195</v>
      </c>
      <c r="CD111">
        <v>184</v>
      </c>
      <c r="CE111">
        <v>218</v>
      </c>
      <c r="CF111">
        <v>220</v>
      </c>
      <c r="CG111" s="141">
        <v>236</v>
      </c>
      <c r="CH111">
        <v>223</v>
      </c>
      <c r="CI111">
        <v>304</v>
      </c>
      <c r="CJ111" s="141">
        <v>304</v>
      </c>
      <c r="CK111">
        <v>355</v>
      </c>
      <c r="CL111">
        <v>340</v>
      </c>
      <c r="CM111">
        <v>376</v>
      </c>
      <c r="CN111" s="7">
        <v>456</v>
      </c>
      <c r="CO111">
        <v>404</v>
      </c>
      <c r="CQ111" t="s">
        <v>417</v>
      </c>
      <c r="CR111" t="s">
        <v>439</v>
      </c>
      <c r="CS111" t="s">
        <v>461</v>
      </c>
      <c r="CT111" t="s">
        <v>482</v>
      </c>
      <c r="CU111" t="s">
        <v>504</v>
      </c>
      <c r="CV111" t="s">
        <v>526</v>
      </c>
      <c r="CW111" t="s">
        <v>548</v>
      </c>
      <c r="CX111" t="s">
        <v>570</v>
      </c>
      <c r="CY111" t="s">
        <v>592</v>
      </c>
      <c r="CZ111" t="s">
        <v>614</v>
      </c>
      <c r="DA111" t="s">
        <v>636</v>
      </c>
      <c r="DB111" t="s">
        <v>658</v>
      </c>
      <c r="DC111" t="s">
        <v>680</v>
      </c>
      <c r="DD111" t="s">
        <v>702</v>
      </c>
      <c r="DE111" t="s">
        <v>724</v>
      </c>
      <c r="DF111" t="s">
        <v>746</v>
      </c>
      <c r="DG111" t="s">
        <v>768</v>
      </c>
      <c r="DI111" t="s">
        <v>812</v>
      </c>
      <c r="DJ111" t="s">
        <v>373</v>
      </c>
      <c r="DK111" t="s">
        <v>393</v>
      </c>
      <c r="DL111" t="s">
        <v>417</v>
      </c>
      <c r="DM111" t="s">
        <v>439</v>
      </c>
      <c r="DN111" t="s">
        <v>461</v>
      </c>
      <c r="DO111" t="s">
        <v>482</v>
      </c>
      <c r="DP111" t="s">
        <v>504</v>
      </c>
      <c r="DQ111" t="s">
        <v>526</v>
      </c>
      <c r="DR111" t="s">
        <v>548</v>
      </c>
      <c r="DS111" t="s">
        <v>570</v>
      </c>
      <c r="DT111" t="s">
        <v>592</v>
      </c>
      <c r="DU111" t="s">
        <v>614</v>
      </c>
      <c r="DV111" t="s">
        <v>636</v>
      </c>
      <c r="DW111" t="s">
        <v>658</v>
      </c>
      <c r="DX111" t="s">
        <v>680</v>
      </c>
      <c r="DY111" t="s">
        <v>702</v>
      </c>
      <c r="DZ111" t="s">
        <v>724</v>
      </c>
      <c r="EA111" t="s">
        <v>746</v>
      </c>
      <c r="EB111" t="s">
        <v>768</v>
      </c>
      <c r="EC111" t="s">
        <v>790</v>
      </c>
      <c r="ED111" t="s">
        <v>812</v>
      </c>
      <c r="EE111" t="s">
        <v>373</v>
      </c>
      <c r="EF111" t="s">
        <v>393</v>
      </c>
      <c r="EG111" s="1">
        <v>4200016</v>
      </c>
      <c r="EH111" s="1">
        <v>4198094</v>
      </c>
      <c r="EI111" s="1">
        <v>4318982</v>
      </c>
      <c r="EJ111" s="1">
        <v>4411176</v>
      </c>
      <c r="EK111" s="1">
        <v>4467060</v>
      </c>
      <c r="EL111" s="1">
        <v>4588123</v>
      </c>
      <c r="EM111" s="1">
        <v>4425539</v>
      </c>
      <c r="EN111" s="1">
        <v>4302988</v>
      </c>
      <c r="EO111" s="1">
        <v>4251950</v>
      </c>
      <c r="EP111" s="1">
        <v>4232792</v>
      </c>
      <c r="EQ111" s="1">
        <v>4237432</v>
      </c>
      <c r="ER111" s="1">
        <v>4155450</v>
      </c>
      <c r="ES111" s="1">
        <v>4246210</v>
      </c>
      <c r="ET111" s="1">
        <v>4206583</v>
      </c>
      <c r="EU111" s="1">
        <v>4265165</v>
      </c>
      <c r="EV111" s="1">
        <v>4215620</v>
      </c>
      <c r="EW111" s="1">
        <v>3969090</v>
      </c>
      <c r="EX111" s="1">
        <v>3970191</v>
      </c>
      <c r="EY111" s="1">
        <v>3828094</v>
      </c>
      <c r="EZ111" s="1">
        <v>3807761</v>
      </c>
      <c r="FA111" s="1">
        <v>3907253</v>
      </c>
    </row>
    <row r="112" spans="27:157" x14ac:dyDescent="0.25">
      <c r="AA112">
        <v>2009</v>
      </c>
      <c r="AC112" s="37">
        <v>2.2090000000000001</v>
      </c>
      <c r="AD112" s="37">
        <v>2.1739999999999999</v>
      </c>
      <c r="AE112" s="37">
        <v>2.488</v>
      </c>
      <c r="AF112" s="37">
        <v>2.8180000000000001</v>
      </c>
      <c r="AG112" s="37">
        <v>2.9630000000000001</v>
      </c>
      <c r="AH112" s="152">
        <v>2.8010000000000002</v>
      </c>
      <c r="AI112" s="37">
        <v>3.4039999999999999</v>
      </c>
      <c r="AJ112" s="37">
        <v>4.0149999999999997</v>
      </c>
      <c r="AK112" s="37">
        <v>4.5039999999999996</v>
      </c>
      <c r="AL112" s="37">
        <v>4.5289999999999999</v>
      </c>
      <c r="AM112" s="37">
        <v>5.343</v>
      </c>
      <c r="AN112" s="38">
        <v>4.8289999999999997</v>
      </c>
      <c r="AO112" s="37">
        <v>6.0170000000000003</v>
      </c>
      <c r="AP112" s="37">
        <v>5.86</v>
      </c>
      <c r="AQ112" s="38">
        <v>6.7290000000000001</v>
      </c>
      <c r="AR112" s="37">
        <v>7.3170000000000002</v>
      </c>
      <c r="AS112" s="37">
        <v>7.7359999999999998</v>
      </c>
      <c r="AT112" s="37">
        <v>8.9670000000000005</v>
      </c>
      <c r="AU112" s="37">
        <v>10.744999999999999</v>
      </c>
      <c r="AV112" s="37">
        <v>10.762</v>
      </c>
      <c r="AW112" s="37">
        <v>12.877000000000001</v>
      </c>
      <c r="AY112">
        <v>0.23</v>
      </c>
      <c r="AZ112">
        <v>0.22800000000000001</v>
      </c>
      <c r="BA112">
        <v>0.24199999999999999</v>
      </c>
      <c r="BB112">
        <v>0.254</v>
      </c>
      <c r="BC112">
        <v>0.25900000000000001</v>
      </c>
      <c r="BD112">
        <v>0.249</v>
      </c>
      <c r="BE112">
        <v>0.27200000000000002</v>
      </c>
      <c r="BF112">
        <v>0.30299999999999999</v>
      </c>
      <c r="BG112">
        <v>0.32300000000000001</v>
      </c>
      <c r="BH112">
        <v>0.32800000000000001</v>
      </c>
      <c r="BI112">
        <v>0.35499999999999998</v>
      </c>
      <c r="BJ112">
        <v>0.33700000000000002</v>
      </c>
      <c r="BK112">
        <v>0.378</v>
      </c>
      <c r="BL112">
        <v>0.374</v>
      </c>
      <c r="BM112">
        <v>0.39800000000000002</v>
      </c>
      <c r="BN112">
        <v>0.41499999999999998</v>
      </c>
      <c r="BO112">
        <v>0.43</v>
      </c>
      <c r="BP112">
        <v>0.46700000000000003</v>
      </c>
      <c r="BQ112">
        <v>0.52600000000000002</v>
      </c>
      <c r="BR112">
        <v>0.52400000000000002</v>
      </c>
      <c r="BS112">
        <v>0.58099999999999996</v>
      </c>
      <c r="BU112" s="141">
        <v>92</v>
      </c>
      <c r="BV112">
        <v>91</v>
      </c>
      <c r="BW112">
        <v>106</v>
      </c>
      <c r="BX112">
        <v>123</v>
      </c>
      <c r="BY112">
        <v>131</v>
      </c>
      <c r="BZ112" s="141">
        <v>127</v>
      </c>
      <c r="CA112">
        <v>157</v>
      </c>
      <c r="CB112">
        <v>176</v>
      </c>
      <c r="CC112">
        <v>194</v>
      </c>
      <c r="CD112">
        <v>191</v>
      </c>
      <c r="CE112">
        <v>226</v>
      </c>
      <c r="CF112">
        <v>205</v>
      </c>
      <c r="CG112" s="141">
        <v>253</v>
      </c>
      <c r="CH112">
        <v>246</v>
      </c>
      <c r="CI112">
        <v>286</v>
      </c>
      <c r="CJ112" s="141">
        <v>311</v>
      </c>
      <c r="CK112">
        <v>323</v>
      </c>
      <c r="CL112">
        <v>368</v>
      </c>
      <c r="CM112">
        <v>418</v>
      </c>
      <c r="CN112" s="7">
        <v>491</v>
      </c>
      <c r="CO112">
        <v>422</v>
      </c>
      <c r="CQ112" t="s">
        <v>418</v>
      </c>
      <c r="CR112" t="s">
        <v>440</v>
      </c>
      <c r="CS112" t="s">
        <v>438</v>
      </c>
      <c r="CT112" t="s">
        <v>483</v>
      </c>
      <c r="CU112" t="s">
        <v>505</v>
      </c>
      <c r="CV112" t="s">
        <v>527</v>
      </c>
      <c r="CW112" t="s">
        <v>549</v>
      </c>
      <c r="CX112" t="s">
        <v>571</v>
      </c>
      <c r="CY112" t="s">
        <v>593</v>
      </c>
      <c r="CZ112" t="s">
        <v>615</v>
      </c>
      <c r="DA112" t="s">
        <v>637</v>
      </c>
      <c r="DB112" t="s">
        <v>659</v>
      </c>
      <c r="DC112" t="s">
        <v>681</v>
      </c>
      <c r="DD112" t="s">
        <v>703</v>
      </c>
      <c r="DE112" t="s">
        <v>725</v>
      </c>
      <c r="DF112" t="s">
        <v>747</v>
      </c>
      <c r="DG112" t="s">
        <v>769</v>
      </c>
      <c r="DI112" t="s">
        <v>813</v>
      </c>
      <c r="DJ112" t="s">
        <v>374</v>
      </c>
      <c r="DK112" t="s">
        <v>394</v>
      </c>
      <c r="DL112" t="s">
        <v>418</v>
      </c>
      <c r="DM112" t="s">
        <v>440</v>
      </c>
      <c r="DN112" t="s">
        <v>438</v>
      </c>
      <c r="DO112" t="s">
        <v>483</v>
      </c>
      <c r="DP112" t="s">
        <v>505</v>
      </c>
      <c r="DQ112" t="s">
        <v>527</v>
      </c>
      <c r="DR112" t="s">
        <v>549</v>
      </c>
      <c r="DS112" t="s">
        <v>571</v>
      </c>
      <c r="DT112" t="s">
        <v>593</v>
      </c>
      <c r="DU112" t="s">
        <v>615</v>
      </c>
      <c r="DV112" t="s">
        <v>637</v>
      </c>
      <c r="DW112" t="s">
        <v>659</v>
      </c>
      <c r="DX112" t="s">
        <v>681</v>
      </c>
      <c r="DY112" t="s">
        <v>703</v>
      </c>
      <c r="DZ112" t="s">
        <v>725</v>
      </c>
      <c r="EA112" t="s">
        <v>747</v>
      </c>
      <c r="EB112" t="s">
        <v>769</v>
      </c>
      <c r="EC112" t="s">
        <v>791</v>
      </c>
      <c r="ED112" t="s">
        <v>813</v>
      </c>
      <c r="EE112" t="s">
        <v>374</v>
      </c>
      <c r="EF112" t="s">
        <v>394</v>
      </c>
      <c r="EG112" s="1">
        <v>4164413</v>
      </c>
      <c r="EH112" s="1">
        <v>4185880</v>
      </c>
      <c r="EI112" s="1">
        <v>4259907</v>
      </c>
      <c r="EJ112" s="1">
        <v>4365338</v>
      </c>
      <c r="EK112" s="1">
        <v>4421341</v>
      </c>
      <c r="EL112" s="1">
        <v>4534634</v>
      </c>
      <c r="EM112" s="1">
        <v>4611590</v>
      </c>
      <c r="EN112" s="1">
        <v>4383628</v>
      </c>
      <c r="EO112" s="1">
        <v>4307414</v>
      </c>
      <c r="EP112" s="1">
        <v>4217667</v>
      </c>
      <c r="EQ112" s="1">
        <v>4230115</v>
      </c>
      <c r="ER112" s="1">
        <v>4245298</v>
      </c>
      <c r="ES112" s="1">
        <v>4204602</v>
      </c>
      <c r="ET112" s="1">
        <v>4197922</v>
      </c>
      <c r="EU112" s="1">
        <v>4250014</v>
      </c>
      <c r="EV112" s="1">
        <v>4250613</v>
      </c>
      <c r="EW112" s="1">
        <v>4175077</v>
      </c>
      <c r="EX112" s="1">
        <v>4104133</v>
      </c>
      <c r="EY112" s="1">
        <v>3890200</v>
      </c>
      <c r="EZ112" s="1">
        <v>3921281</v>
      </c>
      <c r="FA112" s="1">
        <v>3813001</v>
      </c>
    </row>
    <row r="113" spans="27:157" x14ac:dyDescent="0.25">
      <c r="AA113">
        <v>2010</v>
      </c>
      <c r="AC113" s="37">
        <v>2.2829999999999999</v>
      </c>
      <c r="AD113" s="37">
        <v>2.3279999999999998</v>
      </c>
      <c r="AE113" s="37">
        <v>2.38</v>
      </c>
      <c r="AF113" s="37">
        <v>2.456</v>
      </c>
      <c r="AG113" s="37">
        <v>2.3660000000000001</v>
      </c>
      <c r="AH113" s="152">
        <v>2.8220000000000001</v>
      </c>
      <c r="AI113" s="37">
        <v>3.5550000000000002</v>
      </c>
      <c r="AJ113" s="37">
        <v>4.2039999999999997</v>
      </c>
      <c r="AK113" s="37">
        <v>4.157</v>
      </c>
      <c r="AL113" s="37">
        <v>4.9240000000000004</v>
      </c>
      <c r="AM113" s="37">
        <v>4.359</v>
      </c>
      <c r="AN113" s="38">
        <v>5.6239999999999997</v>
      </c>
      <c r="AO113" s="37">
        <v>5.6070000000000002</v>
      </c>
      <c r="AP113" s="37">
        <v>6.2619999999999996</v>
      </c>
      <c r="AQ113" s="38">
        <v>6.4960000000000004</v>
      </c>
      <c r="AR113" s="37">
        <v>7.6150000000000002</v>
      </c>
      <c r="AS113" s="37">
        <v>7.5540000000000003</v>
      </c>
      <c r="AT113" s="37">
        <v>9.4730000000000008</v>
      </c>
      <c r="AU113" s="37">
        <v>9.9239999999999995</v>
      </c>
      <c r="AV113" s="37">
        <v>10.811</v>
      </c>
      <c r="AW113" s="37">
        <v>11.443</v>
      </c>
      <c r="AY113">
        <v>0.23499999999999999</v>
      </c>
      <c r="AZ113">
        <v>0.23599999999999999</v>
      </c>
      <c r="BA113">
        <v>0.23699999999999999</v>
      </c>
      <c r="BB113">
        <v>0.23899999999999999</v>
      </c>
      <c r="BC113">
        <v>0.23200000000000001</v>
      </c>
      <c r="BD113">
        <v>0.25</v>
      </c>
      <c r="BE113">
        <v>0.27800000000000002</v>
      </c>
      <c r="BF113">
        <v>0.30499999999999999</v>
      </c>
      <c r="BG113">
        <v>0.309</v>
      </c>
      <c r="BH113">
        <v>0.34</v>
      </c>
      <c r="BI113">
        <v>0.32200000000000001</v>
      </c>
      <c r="BJ113">
        <v>0.36399999999999999</v>
      </c>
      <c r="BK113">
        <v>0.36299999999999999</v>
      </c>
      <c r="BL113">
        <v>0.38800000000000001</v>
      </c>
      <c r="BM113">
        <v>0.39100000000000001</v>
      </c>
      <c r="BN113">
        <v>0.42499999999999999</v>
      </c>
      <c r="BO113">
        <v>0.42299999999999999</v>
      </c>
      <c r="BP113">
        <v>0.47</v>
      </c>
      <c r="BQ113">
        <v>0.5</v>
      </c>
      <c r="BR113">
        <v>0.52100000000000002</v>
      </c>
      <c r="BS113">
        <v>0.54300000000000004</v>
      </c>
      <c r="BU113" s="141">
        <v>94</v>
      </c>
      <c r="BV113">
        <v>97</v>
      </c>
      <c r="BW113">
        <v>101</v>
      </c>
      <c r="BX113">
        <v>106</v>
      </c>
      <c r="BY113">
        <v>104</v>
      </c>
      <c r="BZ113" s="141">
        <v>127</v>
      </c>
      <c r="CA113">
        <v>163</v>
      </c>
      <c r="CB113">
        <v>190</v>
      </c>
      <c r="CC113">
        <v>181</v>
      </c>
      <c r="CD113">
        <v>210</v>
      </c>
      <c r="CE113">
        <v>183</v>
      </c>
      <c r="CF113">
        <v>239</v>
      </c>
      <c r="CG113" s="141">
        <v>239</v>
      </c>
      <c r="CH113">
        <v>260</v>
      </c>
      <c r="CI113">
        <v>276</v>
      </c>
      <c r="CJ113" s="141">
        <v>321</v>
      </c>
      <c r="CK113">
        <v>319</v>
      </c>
      <c r="CL113">
        <v>406</v>
      </c>
      <c r="CM113">
        <v>394</v>
      </c>
      <c r="CN113" s="7">
        <v>444</v>
      </c>
      <c r="CO113">
        <v>431</v>
      </c>
      <c r="CQ113" t="s">
        <v>419</v>
      </c>
      <c r="CR113" t="s">
        <v>441</v>
      </c>
      <c r="CS113" t="s">
        <v>462</v>
      </c>
      <c r="CT113" t="s">
        <v>484</v>
      </c>
      <c r="CU113" t="s">
        <v>506</v>
      </c>
      <c r="CV113" t="s">
        <v>528</v>
      </c>
      <c r="CW113" t="s">
        <v>550</v>
      </c>
      <c r="CX113" t="s">
        <v>572</v>
      </c>
      <c r="CY113" t="s">
        <v>594</v>
      </c>
      <c r="CZ113" t="s">
        <v>616</v>
      </c>
      <c r="DA113" t="s">
        <v>638</v>
      </c>
      <c r="DB113" t="s">
        <v>660</v>
      </c>
      <c r="DC113" t="s">
        <v>682</v>
      </c>
      <c r="DD113" t="s">
        <v>704</v>
      </c>
      <c r="DE113" t="s">
        <v>726</v>
      </c>
      <c r="DF113" t="s">
        <v>748</v>
      </c>
      <c r="DG113" t="s">
        <v>770</v>
      </c>
      <c r="DI113" t="s">
        <v>814</v>
      </c>
      <c r="DJ113" t="s">
        <v>375</v>
      </c>
      <c r="DK113" t="s">
        <v>395</v>
      </c>
      <c r="DL113" t="s">
        <v>419</v>
      </c>
      <c r="DM113" t="s">
        <v>441</v>
      </c>
      <c r="DN113" t="s">
        <v>462</v>
      </c>
      <c r="DO113" t="s">
        <v>484</v>
      </c>
      <c r="DP113" t="s">
        <v>506</v>
      </c>
      <c r="DQ113" t="s">
        <v>528</v>
      </c>
      <c r="DR113" t="s">
        <v>550</v>
      </c>
      <c r="DS113" t="s">
        <v>572</v>
      </c>
      <c r="DT113" t="s">
        <v>594</v>
      </c>
      <c r="DU113" t="s">
        <v>616</v>
      </c>
      <c r="DV113" t="s">
        <v>638</v>
      </c>
      <c r="DW113" t="s">
        <v>660</v>
      </c>
      <c r="DX113" t="s">
        <v>682</v>
      </c>
      <c r="DY113" t="s">
        <v>704</v>
      </c>
      <c r="DZ113" t="s">
        <v>726</v>
      </c>
      <c r="EA113" t="s">
        <v>748</v>
      </c>
      <c r="EB113" t="s">
        <v>770</v>
      </c>
      <c r="EC113" t="s">
        <v>792</v>
      </c>
      <c r="ED113" t="s">
        <v>814</v>
      </c>
      <c r="EE113" t="s">
        <v>375</v>
      </c>
      <c r="EF113" t="s">
        <v>395</v>
      </c>
      <c r="EG113" s="1">
        <v>4118013</v>
      </c>
      <c r="EH113" s="1">
        <v>4165982</v>
      </c>
      <c r="EI113" s="1">
        <v>4242820</v>
      </c>
      <c r="EJ113" s="1">
        <v>4316139</v>
      </c>
      <c r="EK113" s="1">
        <v>4395295</v>
      </c>
      <c r="EL113" s="1">
        <v>4500855</v>
      </c>
      <c r="EM113" s="1">
        <v>4585234</v>
      </c>
      <c r="EN113" s="1">
        <v>4519129</v>
      </c>
      <c r="EO113" s="1">
        <v>4354294</v>
      </c>
      <c r="EP113" s="1">
        <v>4264642</v>
      </c>
      <c r="EQ113" s="1">
        <v>4198571</v>
      </c>
      <c r="ER113" s="1">
        <v>4249363</v>
      </c>
      <c r="ES113" s="1">
        <v>4262350</v>
      </c>
      <c r="ET113" s="1">
        <v>4152305</v>
      </c>
      <c r="EU113" s="1">
        <v>4248869</v>
      </c>
      <c r="EV113" s="1">
        <v>4215249</v>
      </c>
      <c r="EW113" s="1">
        <v>4223076</v>
      </c>
      <c r="EX113" s="1">
        <v>4285668</v>
      </c>
      <c r="EY113" s="1">
        <v>3970218</v>
      </c>
      <c r="EZ113" s="1">
        <v>3986847</v>
      </c>
      <c r="FA113" s="1">
        <v>3880150</v>
      </c>
    </row>
    <row r="114" spans="27:157" x14ac:dyDescent="0.25">
      <c r="AA114" s="69">
        <v>2011</v>
      </c>
      <c r="AB114" s="69"/>
      <c r="AC114" s="73">
        <v>2.0619999999999998</v>
      </c>
      <c r="AD114" s="73">
        <v>2.2280000000000002</v>
      </c>
      <c r="AE114" s="73">
        <v>2.887</v>
      </c>
      <c r="AF114" s="73">
        <v>2.2850000000000001</v>
      </c>
      <c r="AG114" s="73">
        <v>3.3940000000000001</v>
      </c>
      <c r="AH114" s="150">
        <v>2.9340000000000002</v>
      </c>
      <c r="AI114" s="73">
        <v>3.234</v>
      </c>
      <c r="AJ114" s="73">
        <v>3.7210000000000001</v>
      </c>
      <c r="AK114" s="73">
        <v>4.5949999999999998</v>
      </c>
      <c r="AL114" s="73">
        <v>4.0129999999999999</v>
      </c>
      <c r="AM114" s="73">
        <v>4.6849999999999996</v>
      </c>
      <c r="AN114" s="151">
        <v>4.9729999999999999</v>
      </c>
      <c r="AO114" s="73">
        <v>5.5060000000000002</v>
      </c>
      <c r="AP114" s="73">
        <v>5.8220000000000001</v>
      </c>
      <c r="AQ114" s="151">
        <v>5.931</v>
      </c>
      <c r="AR114" s="73">
        <v>6.5090000000000003</v>
      </c>
      <c r="AS114" s="73">
        <v>7.2240000000000002</v>
      </c>
      <c r="AT114" s="73">
        <v>7.6459999999999999</v>
      </c>
      <c r="AU114" s="73">
        <v>8.7789999999999999</v>
      </c>
      <c r="AV114" s="73">
        <v>10.709</v>
      </c>
      <c r="AW114" s="73">
        <v>13.053000000000001</v>
      </c>
      <c r="AX114" s="69"/>
      <c r="AY114" s="69">
        <v>0.224</v>
      </c>
      <c r="AZ114" s="69">
        <v>0.23200000000000001</v>
      </c>
      <c r="BA114" s="69">
        <v>0.26400000000000001</v>
      </c>
      <c r="BB114" s="69">
        <v>0.23200000000000001</v>
      </c>
      <c r="BC114" s="69">
        <v>0.28000000000000003</v>
      </c>
      <c r="BD114" s="69">
        <v>0.25800000000000001</v>
      </c>
      <c r="BE114" s="69">
        <v>0.26800000000000002</v>
      </c>
      <c r="BF114" s="69">
        <v>0.28499999999999998</v>
      </c>
      <c r="BG114" s="69">
        <v>0.316</v>
      </c>
      <c r="BH114" s="69">
        <v>0.30199999999999999</v>
      </c>
      <c r="BI114" s="69">
        <v>0.33</v>
      </c>
      <c r="BJ114" s="69">
        <v>0.34200000000000003</v>
      </c>
      <c r="BK114" s="69">
        <v>0.35899999999999999</v>
      </c>
      <c r="BL114" s="69">
        <v>0.36699999999999999</v>
      </c>
      <c r="BM114" s="69">
        <v>0.377</v>
      </c>
      <c r="BN114" s="69">
        <v>0.39100000000000001</v>
      </c>
      <c r="BO114" s="69">
        <v>0.41199999999999998</v>
      </c>
      <c r="BP114" s="69">
        <v>0.42499999999999999</v>
      </c>
      <c r="BQ114" s="69">
        <v>0.45100000000000001</v>
      </c>
      <c r="BR114" s="69">
        <v>0.51400000000000001</v>
      </c>
      <c r="BS114" s="69">
        <v>0.57299999999999995</v>
      </c>
      <c r="BT114" s="69"/>
      <c r="BU114" s="241">
        <v>85</v>
      </c>
      <c r="BV114" s="69">
        <v>92</v>
      </c>
      <c r="BW114" s="69">
        <v>120</v>
      </c>
      <c r="BX114" s="69">
        <v>97</v>
      </c>
      <c r="BY114" s="69">
        <v>147</v>
      </c>
      <c r="BZ114" s="241">
        <v>129</v>
      </c>
      <c r="CA114" s="69">
        <v>146</v>
      </c>
      <c r="CB114" s="69">
        <v>171</v>
      </c>
      <c r="CC114" s="69">
        <v>211</v>
      </c>
      <c r="CD114" s="69">
        <v>177</v>
      </c>
      <c r="CE114" s="69">
        <v>202</v>
      </c>
      <c r="CF114" s="69">
        <v>211</v>
      </c>
      <c r="CG114" s="241">
        <v>235</v>
      </c>
      <c r="CH114" s="69">
        <v>251</v>
      </c>
      <c r="CI114" s="69">
        <v>248</v>
      </c>
      <c r="CJ114" s="241">
        <v>277</v>
      </c>
      <c r="CK114" s="69">
        <v>308</v>
      </c>
      <c r="CL114" s="69">
        <v>323</v>
      </c>
      <c r="CM114" s="69">
        <v>379</v>
      </c>
      <c r="CN114" s="243">
        <v>519</v>
      </c>
      <c r="CO114" s="69">
        <v>434</v>
      </c>
      <c r="CP114" s="69"/>
      <c r="CQ114" s="69" t="s">
        <v>420</v>
      </c>
      <c r="CR114" s="69" t="s">
        <v>442</v>
      </c>
      <c r="CS114" s="69" t="s">
        <v>463</v>
      </c>
      <c r="CT114" s="69" t="s">
        <v>485</v>
      </c>
      <c r="CU114" s="69" t="s">
        <v>507</v>
      </c>
      <c r="CV114" s="69" t="s">
        <v>529</v>
      </c>
      <c r="CW114" s="69" t="s">
        <v>551</v>
      </c>
      <c r="CX114" s="69" t="s">
        <v>573</v>
      </c>
      <c r="CY114" s="69" t="s">
        <v>595</v>
      </c>
      <c r="CZ114" s="69" t="s">
        <v>617</v>
      </c>
      <c r="DA114" s="69" t="s">
        <v>639</v>
      </c>
      <c r="DB114" s="69" t="s">
        <v>661</v>
      </c>
      <c r="DC114" s="69" t="s">
        <v>683</v>
      </c>
      <c r="DD114" s="69" t="s">
        <v>705</v>
      </c>
      <c r="DE114" s="69" t="s">
        <v>727</v>
      </c>
      <c r="DF114" s="69" t="s">
        <v>749</v>
      </c>
      <c r="DG114" s="69" t="s">
        <v>771</v>
      </c>
      <c r="DH114" s="69"/>
      <c r="DI114" s="69" t="s">
        <v>815</v>
      </c>
      <c r="DJ114" s="69" t="s">
        <v>376</v>
      </c>
      <c r="DK114" s="69" t="s">
        <v>396</v>
      </c>
      <c r="DL114" s="69" t="s">
        <v>420</v>
      </c>
      <c r="DM114" s="69" t="s">
        <v>442</v>
      </c>
      <c r="DN114" s="69" t="s">
        <v>463</v>
      </c>
      <c r="DO114" s="69" t="s">
        <v>485</v>
      </c>
      <c r="DP114" s="69" t="s">
        <v>507</v>
      </c>
      <c r="DQ114" s="69" t="s">
        <v>529</v>
      </c>
      <c r="DR114" s="69" t="s">
        <v>551</v>
      </c>
      <c r="DS114" s="69" t="s">
        <v>573</v>
      </c>
      <c r="DT114" s="69" t="s">
        <v>595</v>
      </c>
      <c r="DU114" s="69" t="s">
        <v>617</v>
      </c>
      <c r="DV114" s="69" t="s">
        <v>639</v>
      </c>
      <c r="DW114" s="69" t="s">
        <v>661</v>
      </c>
      <c r="DX114" s="69" t="s">
        <v>683</v>
      </c>
      <c r="DY114" s="69" t="s">
        <v>705</v>
      </c>
      <c r="DZ114" s="69" t="s">
        <v>727</v>
      </c>
      <c r="EA114" s="69" t="s">
        <v>749</v>
      </c>
      <c r="EB114" s="69" t="s">
        <v>771</v>
      </c>
      <c r="EC114" s="69" t="s">
        <v>793</v>
      </c>
      <c r="ED114" s="69" t="s">
        <v>815</v>
      </c>
      <c r="EE114" s="69" t="s">
        <v>376</v>
      </c>
      <c r="EF114" s="69" t="s">
        <v>396</v>
      </c>
      <c r="EG114" s="81">
        <v>4122078</v>
      </c>
      <c r="EH114" s="81">
        <v>4128920</v>
      </c>
      <c r="EI114" s="81">
        <v>4156836</v>
      </c>
      <c r="EJ114" s="81">
        <v>4245479</v>
      </c>
      <c r="EK114" s="81">
        <v>4330851</v>
      </c>
      <c r="EL114" s="81">
        <v>4396167</v>
      </c>
      <c r="EM114" s="81">
        <v>4514710</v>
      </c>
      <c r="EN114" s="81">
        <v>4596113</v>
      </c>
      <c r="EO114" s="81">
        <v>4592336</v>
      </c>
      <c r="EP114" s="81">
        <v>4411032</v>
      </c>
      <c r="EQ114" s="81">
        <v>4311760</v>
      </c>
      <c r="ER114" s="81">
        <v>4242591</v>
      </c>
      <c r="ES114" s="81">
        <v>4267827</v>
      </c>
      <c r="ET114" s="81">
        <v>4311255</v>
      </c>
      <c r="EU114" s="81">
        <v>4181448</v>
      </c>
      <c r="EV114" s="81">
        <v>4255686</v>
      </c>
      <c r="EW114" s="81">
        <v>4263578</v>
      </c>
      <c r="EX114" s="81">
        <v>4224516</v>
      </c>
      <c r="EY114" s="81">
        <v>4317087</v>
      </c>
      <c r="EZ114" s="81">
        <v>4052694</v>
      </c>
      <c r="FA114" s="81">
        <v>3976037</v>
      </c>
    </row>
    <row r="115" spans="27:157" x14ac:dyDescent="0.25">
      <c r="AA115">
        <v>2012</v>
      </c>
      <c r="AC115" s="37">
        <v>2.1760000000000002</v>
      </c>
      <c r="AD115" s="37">
        <v>2.8780000000000001</v>
      </c>
      <c r="AE115" s="37">
        <v>2.5339999999999998</v>
      </c>
      <c r="AF115" s="37">
        <v>2.6110000000000002</v>
      </c>
      <c r="AG115" s="37">
        <v>2.93</v>
      </c>
      <c r="AH115" s="152">
        <v>3.4910000000000001</v>
      </c>
      <c r="AI115" s="37">
        <v>3.0979999999999999</v>
      </c>
      <c r="AJ115" s="37">
        <v>3.609</v>
      </c>
      <c r="AK115" s="37">
        <v>3.609</v>
      </c>
      <c r="AL115" s="37">
        <v>4.9960000000000004</v>
      </c>
      <c r="AM115" s="37">
        <v>4.298</v>
      </c>
      <c r="AN115" s="38">
        <v>4.4420000000000002</v>
      </c>
      <c r="AO115" s="37">
        <v>5.2629999999999999</v>
      </c>
      <c r="AP115" s="37">
        <v>5.327</v>
      </c>
      <c r="AQ115" s="38">
        <v>6.0140000000000002</v>
      </c>
      <c r="AR115" s="37">
        <v>7.7729999999999997</v>
      </c>
      <c r="AS115" s="37">
        <v>7.9939999999999998</v>
      </c>
      <c r="AT115" s="37">
        <v>8.6609999999999996</v>
      </c>
      <c r="AU115" s="37">
        <v>9.5229999999999997</v>
      </c>
      <c r="AV115" s="37">
        <v>10.365</v>
      </c>
      <c r="AW115" s="37">
        <v>12.52</v>
      </c>
      <c r="AY115">
        <v>0.22900000000000001</v>
      </c>
      <c r="AZ115">
        <v>0.26400000000000001</v>
      </c>
      <c r="BA115">
        <v>0.247</v>
      </c>
      <c r="BB115">
        <v>0.25</v>
      </c>
      <c r="BC115">
        <v>0.26200000000000001</v>
      </c>
      <c r="BD115">
        <v>0.28299999999999997</v>
      </c>
      <c r="BE115">
        <v>0.26500000000000001</v>
      </c>
      <c r="BF115">
        <v>0.28199999999999997</v>
      </c>
      <c r="BG115">
        <v>0.27900000000000003</v>
      </c>
      <c r="BH115">
        <v>0.32900000000000001</v>
      </c>
      <c r="BI115">
        <v>0.311</v>
      </c>
      <c r="BJ115">
        <v>0.32</v>
      </c>
      <c r="BK115">
        <v>0.35099999999999998</v>
      </c>
      <c r="BL115">
        <v>0.35199999999999998</v>
      </c>
      <c r="BM115">
        <v>0.372</v>
      </c>
      <c r="BN115">
        <v>0.43</v>
      </c>
      <c r="BO115">
        <v>0.432</v>
      </c>
      <c r="BP115">
        <v>0.45</v>
      </c>
      <c r="BQ115">
        <v>0.47399999999999998</v>
      </c>
      <c r="BR115">
        <v>0.48899999999999999</v>
      </c>
      <c r="BS115">
        <v>0.55500000000000005</v>
      </c>
      <c r="BU115" s="141">
        <v>90</v>
      </c>
      <c r="BV115">
        <v>119</v>
      </c>
      <c r="BW115">
        <v>105</v>
      </c>
      <c r="BX115">
        <v>109</v>
      </c>
      <c r="BY115">
        <v>125</v>
      </c>
      <c r="BZ115" s="141">
        <v>152</v>
      </c>
      <c r="CA115">
        <v>137</v>
      </c>
      <c r="CB115">
        <v>164</v>
      </c>
      <c r="CC115">
        <v>167</v>
      </c>
      <c r="CD115">
        <v>231</v>
      </c>
      <c r="CE115">
        <v>191</v>
      </c>
      <c r="CF115">
        <v>193</v>
      </c>
      <c r="CG115" s="141">
        <v>225</v>
      </c>
      <c r="CH115">
        <v>229</v>
      </c>
      <c r="CI115">
        <v>261</v>
      </c>
      <c r="CJ115" s="141">
        <v>327</v>
      </c>
      <c r="CK115">
        <v>342</v>
      </c>
      <c r="CL115">
        <v>371</v>
      </c>
      <c r="CM115">
        <v>404</v>
      </c>
      <c r="CN115" s="7">
        <v>509</v>
      </c>
      <c r="CO115">
        <v>449</v>
      </c>
      <c r="CQ115" t="s">
        <v>421</v>
      </c>
      <c r="CR115" t="s">
        <v>443</v>
      </c>
      <c r="CS115" t="s">
        <v>464</v>
      </c>
      <c r="CT115" t="s">
        <v>486</v>
      </c>
      <c r="CU115" t="s">
        <v>508</v>
      </c>
      <c r="CV115" t="s">
        <v>530</v>
      </c>
      <c r="CW115" t="s">
        <v>552</v>
      </c>
      <c r="CX115" t="s">
        <v>574</v>
      </c>
      <c r="CY115" t="s">
        <v>596</v>
      </c>
      <c r="CZ115" t="s">
        <v>618</v>
      </c>
      <c r="DA115" t="s">
        <v>640</v>
      </c>
      <c r="DB115" t="s">
        <v>662</v>
      </c>
      <c r="DC115" t="s">
        <v>684</v>
      </c>
      <c r="DD115" t="s">
        <v>706</v>
      </c>
      <c r="DE115" t="s">
        <v>728</v>
      </c>
      <c r="DF115" t="s">
        <v>750</v>
      </c>
      <c r="DG115" t="s">
        <v>772</v>
      </c>
      <c r="DI115" t="s">
        <v>816</v>
      </c>
      <c r="DJ115" t="s">
        <v>377</v>
      </c>
      <c r="DK115" t="s">
        <v>397</v>
      </c>
      <c r="DL115" t="s">
        <v>421</v>
      </c>
      <c r="DM115" t="s">
        <v>443</v>
      </c>
      <c r="DN115" t="s">
        <v>464</v>
      </c>
      <c r="DO115" t="s">
        <v>486</v>
      </c>
      <c r="DP115" t="s">
        <v>508</v>
      </c>
      <c r="DQ115" t="s">
        <v>530</v>
      </c>
      <c r="DR115" t="s">
        <v>552</v>
      </c>
      <c r="DS115" t="s">
        <v>574</v>
      </c>
      <c r="DT115" t="s">
        <v>596</v>
      </c>
      <c r="DU115" t="s">
        <v>618</v>
      </c>
      <c r="DV115" t="s">
        <v>640</v>
      </c>
      <c r="DW115" t="s">
        <v>662</v>
      </c>
      <c r="DX115" t="s">
        <v>684</v>
      </c>
      <c r="DY115" t="s">
        <v>706</v>
      </c>
      <c r="DZ115" t="s">
        <v>728</v>
      </c>
      <c r="EA115" t="s">
        <v>750</v>
      </c>
      <c r="EB115" t="s">
        <v>772</v>
      </c>
      <c r="EC115" t="s">
        <v>794</v>
      </c>
      <c r="ED115" t="s">
        <v>816</v>
      </c>
      <c r="EE115" t="s">
        <v>377</v>
      </c>
      <c r="EF115" t="s">
        <v>397</v>
      </c>
      <c r="EG115" s="1">
        <v>4136252</v>
      </c>
      <c r="EH115" s="1">
        <v>4135274</v>
      </c>
      <c r="EI115" s="1">
        <v>4144014</v>
      </c>
      <c r="EJ115" s="1">
        <v>4174274</v>
      </c>
      <c r="EK115" s="1">
        <v>4265702</v>
      </c>
      <c r="EL115" s="1">
        <v>4354017</v>
      </c>
      <c r="EM115" s="1">
        <v>4422695</v>
      </c>
      <c r="EN115" s="1">
        <v>4543774</v>
      </c>
      <c r="EO115" s="1">
        <v>4627509</v>
      </c>
      <c r="EP115" s="1">
        <v>4623739</v>
      </c>
      <c r="EQ115" s="1">
        <v>4443539</v>
      </c>
      <c r="ER115" s="1">
        <v>4344642</v>
      </c>
      <c r="ES115" s="1">
        <v>4275138</v>
      </c>
      <c r="ET115" s="1">
        <v>4298788</v>
      </c>
      <c r="EU115" s="1">
        <v>4339574</v>
      </c>
      <c r="EV115" s="1">
        <v>4206614</v>
      </c>
      <c r="EW115" s="1">
        <v>4278212</v>
      </c>
      <c r="EX115" s="1">
        <v>4283410</v>
      </c>
      <c r="EY115" s="1">
        <v>4242178</v>
      </c>
      <c r="EZ115" s="1">
        <v>4332058</v>
      </c>
      <c r="FA115" s="1">
        <v>4065562</v>
      </c>
    </row>
    <row r="116" spans="27:157" x14ac:dyDescent="0.25">
      <c r="AA116">
        <v>2013</v>
      </c>
      <c r="AC116" s="37">
        <v>1.897</v>
      </c>
      <c r="AD116" s="37">
        <v>2.7</v>
      </c>
      <c r="AE116" s="37">
        <v>2.9169999999999998</v>
      </c>
      <c r="AF116" s="37">
        <v>2.573</v>
      </c>
      <c r="AG116" s="37">
        <v>2.7440000000000002</v>
      </c>
      <c r="AH116" s="152">
        <v>2.9870000000000001</v>
      </c>
      <c r="AI116" s="37">
        <v>3.5640000000000001</v>
      </c>
      <c r="AJ116" s="37">
        <v>3.464</v>
      </c>
      <c r="AK116" s="37">
        <v>3.0209999999999999</v>
      </c>
      <c r="AL116" s="37">
        <v>3.9950000000000001</v>
      </c>
      <c r="AM116" s="37">
        <v>3.9550000000000001</v>
      </c>
      <c r="AN116" s="38">
        <v>4.6280000000000001</v>
      </c>
      <c r="AO116" s="37">
        <v>5.2830000000000004</v>
      </c>
      <c r="AP116" s="37">
        <v>5.4880000000000004</v>
      </c>
      <c r="AQ116" s="38">
        <v>6.617</v>
      </c>
      <c r="AR116" s="37">
        <v>6.6740000000000004</v>
      </c>
      <c r="AS116" s="37">
        <v>7.5030000000000001</v>
      </c>
      <c r="AT116" s="37">
        <v>7.94</v>
      </c>
      <c r="AU116" s="37">
        <v>9.9600000000000009</v>
      </c>
      <c r="AV116" s="37">
        <v>10.554</v>
      </c>
      <c r="AW116" s="37">
        <v>11.375</v>
      </c>
      <c r="AY116">
        <v>0.21199999999999999</v>
      </c>
      <c r="AZ116">
        <v>0.255</v>
      </c>
      <c r="BA116">
        <v>0.26500000000000001</v>
      </c>
      <c r="BB116">
        <v>0.249</v>
      </c>
      <c r="BC116">
        <v>0.25600000000000001</v>
      </c>
      <c r="BD116">
        <v>0.26400000000000001</v>
      </c>
      <c r="BE116">
        <v>0.28499999999999998</v>
      </c>
      <c r="BF116">
        <v>0.27900000000000003</v>
      </c>
      <c r="BG116">
        <v>0.25700000000000001</v>
      </c>
      <c r="BH116">
        <v>0.29299999999999998</v>
      </c>
      <c r="BI116">
        <v>0.29199999999999998</v>
      </c>
      <c r="BJ116">
        <v>0.32200000000000001</v>
      </c>
      <c r="BK116">
        <v>0.34799999999999998</v>
      </c>
      <c r="BL116">
        <v>0.35699999999999998</v>
      </c>
      <c r="BM116">
        <v>0.39100000000000001</v>
      </c>
      <c r="BN116">
        <v>0.39100000000000001</v>
      </c>
      <c r="BO116">
        <v>0.42099999999999999</v>
      </c>
      <c r="BP116">
        <v>0.43</v>
      </c>
      <c r="BQ116">
        <v>0.48099999999999998</v>
      </c>
      <c r="BR116">
        <v>0.498</v>
      </c>
      <c r="BS116">
        <v>0.51200000000000001</v>
      </c>
      <c r="BU116" s="141">
        <v>80</v>
      </c>
      <c r="BV116">
        <v>112</v>
      </c>
      <c r="BW116">
        <v>121</v>
      </c>
      <c r="BX116">
        <v>107</v>
      </c>
      <c r="BY116">
        <v>115</v>
      </c>
      <c r="BZ116" s="141">
        <v>128</v>
      </c>
      <c r="CA116">
        <v>156</v>
      </c>
      <c r="CB116">
        <v>154</v>
      </c>
      <c r="CC116">
        <v>138</v>
      </c>
      <c r="CD116">
        <v>186</v>
      </c>
      <c r="CE116">
        <v>184</v>
      </c>
      <c r="CF116">
        <v>207</v>
      </c>
      <c r="CG116" s="141">
        <v>231</v>
      </c>
      <c r="CH116">
        <v>236</v>
      </c>
      <c r="CI116">
        <v>286</v>
      </c>
      <c r="CJ116" s="141">
        <v>291</v>
      </c>
      <c r="CK116">
        <v>317</v>
      </c>
      <c r="CL116">
        <v>341</v>
      </c>
      <c r="CM116">
        <v>428</v>
      </c>
      <c r="CN116" s="7">
        <v>494</v>
      </c>
      <c r="CO116">
        <v>449</v>
      </c>
      <c r="CQ116" t="s">
        <v>422</v>
      </c>
      <c r="CR116" t="s">
        <v>444</v>
      </c>
      <c r="CS116" t="s">
        <v>465</v>
      </c>
      <c r="CT116" t="s">
        <v>487</v>
      </c>
      <c r="CU116" t="s">
        <v>509</v>
      </c>
      <c r="CV116" t="s">
        <v>531</v>
      </c>
      <c r="CW116" t="s">
        <v>553</v>
      </c>
      <c r="CX116" t="s">
        <v>575</v>
      </c>
      <c r="CY116" t="s">
        <v>597</v>
      </c>
      <c r="CZ116" t="s">
        <v>619</v>
      </c>
      <c r="DA116" t="s">
        <v>641</v>
      </c>
      <c r="DB116" t="s">
        <v>663</v>
      </c>
      <c r="DC116" t="s">
        <v>685</v>
      </c>
      <c r="DD116" t="s">
        <v>707</v>
      </c>
      <c r="DE116" t="s">
        <v>729</v>
      </c>
      <c r="DF116" t="s">
        <v>751</v>
      </c>
      <c r="DG116" t="s">
        <v>773</v>
      </c>
      <c r="DI116" t="s">
        <v>817</v>
      </c>
      <c r="DJ116" t="s">
        <v>378</v>
      </c>
      <c r="DK116" t="s">
        <v>398</v>
      </c>
      <c r="DL116" t="s">
        <v>422</v>
      </c>
      <c r="DM116" t="s">
        <v>444</v>
      </c>
      <c r="DN116" t="s">
        <v>465</v>
      </c>
      <c r="DO116" t="s">
        <v>487</v>
      </c>
      <c r="DP116" t="s">
        <v>509</v>
      </c>
      <c r="DQ116" t="s">
        <v>531</v>
      </c>
      <c r="DR116" t="s">
        <v>553</v>
      </c>
      <c r="DS116" t="s">
        <v>575</v>
      </c>
      <c r="DT116" t="s">
        <v>597</v>
      </c>
      <c r="DU116" t="s">
        <v>619</v>
      </c>
      <c r="DV116" t="s">
        <v>641</v>
      </c>
      <c r="DW116" t="s">
        <v>663</v>
      </c>
      <c r="DX116" t="s">
        <v>685</v>
      </c>
      <c r="DY116" t="s">
        <v>707</v>
      </c>
      <c r="DZ116" t="s">
        <v>729</v>
      </c>
      <c r="EA116" t="s">
        <v>751</v>
      </c>
      <c r="EB116" t="s">
        <v>773</v>
      </c>
      <c r="EC116" t="s">
        <v>795</v>
      </c>
      <c r="ED116" t="s">
        <v>817</v>
      </c>
      <c r="EE116" t="s">
        <v>378</v>
      </c>
      <c r="EF116" t="s">
        <v>398</v>
      </c>
      <c r="EG116" s="1">
        <v>4217964</v>
      </c>
      <c r="EH116" s="1">
        <v>4147439</v>
      </c>
      <c r="EI116" s="1">
        <v>4147445</v>
      </c>
      <c r="EJ116" s="1">
        <v>4158116</v>
      </c>
      <c r="EK116" s="1">
        <v>4191188</v>
      </c>
      <c r="EL116" s="1">
        <v>4285609</v>
      </c>
      <c r="EM116" s="1">
        <v>4376606</v>
      </c>
      <c r="EN116" s="1">
        <v>4445721</v>
      </c>
      <c r="EO116" s="1">
        <v>4568663</v>
      </c>
      <c r="EP116" s="1">
        <v>4655731</v>
      </c>
      <c r="EQ116" s="1">
        <v>4652806</v>
      </c>
      <c r="ER116" s="1">
        <v>4472517</v>
      </c>
      <c r="ES116" s="1">
        <v>4372201</v>
      </c>
      <c r="ET116" s="1">
        <v>4300520</v>
      </c>
      <c r="EU116" s="1">
        <v>4322247</v>
      </c>
      <c r="EV116" s="1">
        <v>4360245</v>
      </c>
      <c r="EW116" s="1">
        <v>4224985</v>
      </c>
      <c r="EX116" s="1">
        <v>4294831</v>
      </c>
      <c r="EY116" s="1">
        <v>4297330</v>
      </c>
      <c r="EZ116" s="1">
        <v>4254331</v>
      </c>
      <c r="FA116" s="1">
        <v>4342738</v>
      </c>
    </row>
    <row r="117" spans="27:157" x14ac:dyDescent="0.25">
      <c r="AA117">
        <v>2014</v>
      </c>
      <c r="AC117" s="37">
        <v>2.3029999999999999</v>
      </c>
      <c r="AD117" s="37">
        <v>2.2210000000000001</v>
      </c>
      <c r="AE117" s="37">
        <v>2.4020000000000001</v>
      </c>
      <c r="AF117" s="37">
        <v>2.4</v>
      </c>
      <c r="AG117" s="37">
        <v>2.9630000000000001</v>
      </c>
      <c r="AH117" s="152">
        <v>3.4550000000000001</v>
      </c>
      <c r="AI117" s="37">
        <v>3.282</v>
      </c>
      <c r="AJ117" s="37">
        <v>3.847</v>
      </c>
      <c r="AK117" s="37">
        <v>3.6970000000000001</v>
      </c>
      <c r="AL117" s="37">
        <v>3.9889999999999999</v>
      </c>
      <c r="AM117" s="37">
        <v>4.2350000000000003</v>
      </c>
      <c r="AN117" s="38">
        <v>5.0720000000000001</v>
      </c>
      <c r="AO117" s="37">
        <v>4.79</v>
      </c>
      <c r="AP117" s="37">
        <v>5.7190000000000003</v>
      </c>
      <c r="AQ117" s="38">
        <v>6.6239999999999997</v>
      </c>
      <c r="AR117" s="37">
        <v>6.6180000000000003</v>
      </c>
      <c r="AS117" s="37">
        <v>7.476</v>
      </c>
      <c r="AT117" s="37">
        <v>8.093</v>
      </c>
      <c r="AU117" s="37">
        <v>9.702</v>
      </c>
      <c r="AV117" s="37">
        <v>9.8840000000000003</v>
      </c>
      <c r="AW117" s="37">
        <v>11.249000000000001</v>
      </c>
      <c r="AY117">
        <v>0.23499999999999999</v>
      </c>
      <c r="AZ117">
        <v>0.22900000000000001</v>
      </c>
      <c r="BA117">
        <v>0.24</v>
      </c>
      <c r="BB117">
        <v>0.24</v>
      </c>
      <c r="BC117">
        <v>0.26600000000000001</v>
      </c>
      <c r="BD117">
        <v>0.28599999999999998</v>
      </c>
      <c r="BE117">
        <v>0.27500000000000002</v>
      </c>
      <c r="BF117">
        <v>0.29499999999999998</v>
      </c>
      <c r="BG117">
        <v>0.28699999999999998</v>
      </c>
      <c r="BH117">
        <v>0.29399999999999998</v>
      </c>
      <c r="BI117">
        <v>0.3</v>
      </c>
      <c r="BJ117">
        <v>0.32900000000000001</v>
      </c>
      <c r="BK117">
        <v>0.32600000000000001</v>
      </c>
      <c r="BL117">
        <v>0.36</v>
      </c>
      <c r="BM117">
        <v>0.39100000000000001</v>
      </c>
      <c r="BN117">
        <v>0.39</v>
      </c>
      <c r="BO117">
        <v>0.41299999999999998</v>
      </c>
      <c r="BP117">
        <v>0.436</v>
      </c>
      <c r="BQ117">
        <v>0.47399999999999998</v>
      </c>
      <c r="BR117">
        <v>0.47799999999999998</v>
      </c>
      <c r="BS117">
        <v>0.51300000000000001</v>
      </c>
      <c r="BU117" s="141">
        <v>96</v>
      </c>
      <c r="BV117">
        <v>94</v>
      </c>
      <c r="BW117">
        <v>100</v>
      </c>
      <c r="BX117">
        <v>100</v>
      </c>
      <c r="BY117">
        <v>124</v>
      </c>
      <c r="BZ117" s="141">
        <v>146</v>
      </c>
      <c r="CA117">
        <v>142</v>
      </c>
      <c r="CB117">
        <v>170</v>
      </c>
      <c r="CC117">
        <v>166</v>
      </c>
      <c r="CD117">
        <v>184</v>
      </c>
      <c r="CE117">
        <v>199</v>
      </c>
      <c r="CF117">
        <v>238</v>
      </c>
      <c r="CG117" s="141">
        <v>216</v>
      </c>
      <c r="CH117">
        <v>252</v>
      </c>
      <c r="CI117">
        <v>287</v>
      </c>
      <c r="CJ117" s="141">
        <v>288</v>
      </c>
      <c r="CK117">
        <v>328</v>
      </c>
      <c r="CL117">
        <v>344</v>
      </c>
      <c r="CM117">
        <v>419</v>
      </c>
      <c r="CN117" s="7">
        <v>481</v>
      </c>
      <c r="CO117">
        <v>427</v>
      </c>
      <c r="CQ117" t="s">
        <v>423</v>
      </c>
      <c r="CR117" t="s">
        <v>445</v>
      </c>
      <c r="CS117" t="s">
        <v>466</v>
      </c>
      <c r="CT117" t="s">
        <v>488</v>
      </c>
      <c r="CU117" t="s">
        <v>510</v>
      </c>
      <c r="CV117" t="s">
        <v>532</v>
      </c>
      <c r="CW117" t="s">
        <v>554</v>
      </c>
      <c r="CX117" t="s">
        <v>576</v>
      </c>
      <c r="CY117" t="s">
        <v>598</v>
      </c>
      <c r="CZ117" t="s">
        <v>620</v>
      </c>
      <c r="DA117" t="s">
        <v>642</v>
      </c>
      <c r="DB117" t="s">
        <v>664</v>
      </c>
      <c r="DC117" t="s">
        <v>686</v>
      </c>
      <c r="DD117" t="s">
        <v>708</v>
      </c>
      <c r="DE117" t="s">
        <v>730</v>
      </c>
      <c r="DF117" t="s">
        <v>752</v>
      </c>
      <c r="DG117" t="s">
        <v>774</v>
      </c>
      <c r="DI117" t="s">
        <v>818</v>
      </c>
      <c r="DJ117" t="s">
        <v>379</v>
      </c>
      <c r="DK117" t="s">
        <v>399</v>
      </c>
      <c r="DL117" t="s">
        <v>423</v>
      </c>
      <c r="DM117" t="s">
        <v>445</v>
      </c>
      <c r="DN117" t="s">
        <v>466</v>
      </c>
      <c r="DO117" t="s">
        <v>488</v>
      </c>
      <c r="DP117" t="s">
        <v>510</v>
      </c>
      <c r="DQ117" t="s">
        <v>532</v>
      </c>
      <c r="DR117" t="s">
        <v>554</v>
      </c>
      <c r="DS117" t="s">
        <v>576</v>
      </c>
      <c r="DT117" t="s">
        <v>598</v>
      </c>
      <c r="DU117" t="s">
        <v>620</v>
      </c>
      <c r="DV117" t="s">
        <v>642</v>
      </c>
      <c r="DW117" t="s">
        <v>664</v>
      </c>
      <c r="DX117" t="s">
        <v>686</v>
      </c>
      <c r="DY117" t="s">
        <v>708</v>
      </c>
      <c r="DZ117" t="s">
        <v>730</v>
      </c>
      <c r="EA117" t="s">
        <v>752</v>
      </c>
      <c r="EB117" t="s">
        <v>774</v>
      </c>
      <c r="EC117" t="s">
        <v>796</v>
      </c>
      <c r="ED117" t="s">
        <v>818</v>
      </c>
      <c r="EE117" t="s">
        <v>379</v>
      </c>
      <c r="EF117" t="s">
        <v>399</v>
      </c>
      <c r="EG117" s="1">
        <v>4169346</v>
      </c>
      <c r="EH117" s="1">
        <v>4232480</v>
      </c>
      <c r="EI117" s="1">
        <v>4163723</v>
      </c>
      <c r="EJ117" s="1">
        <v>4167234</v>
      </c>
      <c r="EK117" s="1">
        <v>4184706</v>
      </c>
      <c r="EL117" s="1">
        <v>4225590</v>
      </c>
      <c r="EM117" s="1">
        <v>4326394</v>
      </c>
      <c r="EN117" s="1">
        <v>4418887</v>
      </c>
      <c r="EO117" s="1">
        <v>4489746</v>
      </c>
      <c r="EP117" s="1">
        <v>4612322</v>
      </c>
      <c r="EQ117" s="1">
        <v>4698584</v>
      </c>
      <c r="ER117" s="1">
        <v>4692635</v>
      </c>
      <c r="ES117" s="1">
        <v>4509594</v>
      </c>
      <c r="ET117" s="1">
        <v>4406472</v>
      </c>
      <c r="EU117" s="1">
        <v>4332545</v>
      </c>
      <c r="EV117" s="1">
        <v>4351851</v>
      </c>
      <c r="EW117" s="1">
        <v>4387476</v>
      </c>
      <c r="EX117" s="1">
        <v>4250780</v>
      </c>
      <c r="EY117" s="1">
        <v>4318706</v>
      </c>
      <c r="EZ117" s="1">
        <v>4320072</v>
      </c>
      <c r="FA117" s="1">
        <v>4276113</v>
      </c>
    </row>
    <row r="118" spans="27:157" x14ac:dyDescent="0.25">
      <c r="AA118">
        <v>2015</v>
      </c>
      <c r="AC118" s="37">
        <v>2.0569999999999999</v>
      </c>
      <c r="AD118" s="37">
        <v>2.843</v>
      </c>
      <c r="AE118" s="37">
        <v>2.5409999999999999</v>
      </c>
      <c r="AF118" s="37">
        <v>2.94</v>
      </c>
      <c r="AG118" s="37">
        <v>2.9089999999999998</v>
      </c>
      <c r="AH118" s="152">
        <v>2.798</v>
      </c>
      <c r="AI118" s="37">
        <v>2.6280000000000001</v>
      </c>
      <c r="AJ118" s="37">
        <v>3.1859999999999999</v>
      </c>
      <c r="AK118" s="37">
        <v>3.702</v>
      </c>
      <c r="AL118" s="37">
        <v>4.1289999999999996</v>
      </c>
      <c r="AM118" s="37">
        <v>3.7829999999999999</v>
      </c>
      <c r="AN118" s="38">
        <v>4.6230000000000002</v>
      </c>
      <c r="AO118" s="37">
        <v>4.5670000000000002</v>
      </c>
      <c r="AP118" s="37">
        <v>5.0609999999999999</v>
      </c>
      <c r="AQ118" s="38">
        <v>6.1040000000000001</v>
      </c>
      <c r="AR118" s="37">
        <v>6.7130000000000001</v>
      </c>
      <c r="AS118" s="37">
        <v>7.3920000000000003</v>
      </c>
      <c r="AT118" s="37">
        <v>8.5570000000000004</v>
      </c>
      <c r="AU118" s="37">
        <v>9.1859999999999999</v>
      </c>
      <c r="AV118" s="37">
        <v>11.257999999999999</v>
      </c>
      <c r="AW118" s="37">
        <v>11.7</v>
      </c>
      <c r="AY118">
        <v>0.224</v>
      </c>
      <c r="AZ118">
        <v>0.26100000000000001</v>
      </c>
      <c r="BA118">
        <v>0.245</v>
      </c>
      <c r="BB118">
        <v>0.26500000000000001</v>
      </c>
      <c r="BC118">
        <v>0.26300000000000001</v>
      </c>
      <c r="BD118">
        <v>0.25800000000000001</v>
      </c>
      <c r="BE118">
        <v>0.248</v>
      </c>
      <c r="BF118">
        <v>0.27</v>
      </c>
      <c r="BG118">
        <v>0.28799999999999998</v>
      </c>
      <c r="BH118">
        <v>0.30199999999999999</v>
      </c>
      <c r="BI118">
        <v>0.28499999999999998</v>
      </c>
      <c r="BJ118">
        <v>0.312</v>
      </c>
      <c r="BK118">
        <v>0.311</v>
      </c>
      <c r="BL118">
        <v>0.33400000000000002</v>
      </c>
      <c r="BM118">
        <v>0.371</v>
      </c>
      <c r="BN118">
        <v>0.39200000000000002</v>
      </c>
      <c r="BO118">
        <v>0.41099999999999998</v>
      </c>
      <c r="BP118">
        <v>0.44</v>
      </c>
      <c r="BQ118">
        <v>0.46300000000000002</v>
      </c>
      <c r="BR118">
        <v>0.50900000000000001</v>
      </c>
      <c r="BS118">
        <v>0.51900000000000002</v>
      </c>
      <c r="BU118" s="141">
        <v>84</v>
      </c>
      <c r="BV118">
        <v>119</v>
      </c>
      <c r="BW118">
        <v>108</v>
      </c>
      <c r="BX118">
        <v>123</v>
      </c>
      <c r="BY118">
        <v>122</v>
      </c>
      <c r="BZ118" s="141">
        <v>118</v>
      </c>
      <c r="CA118">
        <v>112</v>
      </c>
      <c r="CB118">
        <v>139</v>
      </c>
      <c r="CC118">
        <v>165</v>
      </c>
      <c r="CD118">
        <v>187</v>
      </c>
      <c r="CE118">
        <v>176</v>
      </c>
      <c r="CF118">
        <v>219</v>
      </c>
      <c r="CG118" s="141">
        <v>216</v>
      </c>
      <c r="CH118">
        <v>230</v>
      </c>
      <c r="CI118">
        <v>271</v>
      </c>
      <c r="CJ118" s="141">
        <v>293</v>
      </c>
      <c r="CK118">
        <v>324</v>
      </c>
      <c r="CL118">
        <v>378</v>
      </c>
      <c r="CM118">
        <v>393</v>
      </c>
      <c r="CN118" s="7">
        <v>508</v>
      </c>
      <c r="CO118">
        <v>489</v>
      </c>
      <c r="CQ118" t="s">
        <v>424</v>
      </c>
      <c r="CR118" t="s">
        <v>446</v>
      </c>
      <c r="CS118" t="s">
        <v>467</v>
      </c>
      <c r="CT118" t="s">
        <v>489</v>
      </c>
      <c r="CU118" t="s">
        <v>511</v>
      </c>
      <c r="CV118" t="s">
        <v>533</v>
      </c>
      <c r="CW118" t="s">
        <v>555</v>
      </c>
      <c r="CX118" t="s">
        <v>577</v>
      </c>
      <c r="CY118" t="s">
        <v>599</v>
      </c>
      <c r="CZ118" t="s">
        <v>621</v>
      </c>
      <c r="DA118" t="s">
        <v>643</v>
      </c>
      <c r="DB118" t="s">
        <v>665</v>
      </c>
      <c r="DC118" t="s">
        <v>687</v>
      </c>
      <c r="DD118" t="s">
        <v>709</v>
      </c>
      <c r="DE118" t="s">
        <v>731</v>
      </c>
      <c r="DF118" t="s">
        <v>753</v>
      </c>
      <c r="DG118" t="s">
        <v>775</v>
      </c>
      <c r="DI118" t="s">
        <v>819</v>
      </c>
      <c r="DJ118" t="s">
        <v>380</v>
      </c>
      <c r="DK118" t="s">
        <v>400</v>
      </c>
      <c r="DL118" t="s">
        <v>424</v>
      </c>
      <c r="DM118" t="s">
        <v>446</v>
      </c>
      <c r="DN118" t="s">
        <v>467</v>
      </c>
      <c r="DO118" t="s">
        <v>489</v>
      </c>
      <c r="DP118" t="s">
        <v>511</v>
      </c>
      <c r="DQ118" t="s">
        <v>533</v>
      </c>
      <c r="DR118" t="s">
        <v>555</v>
      </c>
      <c r="DS118" t="s">
        <v>577</v>
      </c>
      <c r="DT118" t="s">
        <v>599</v>
      </c>
      <c r="DU118" t="s">
        <v>621</v>
      </c>
      <c r="DV118" t="s">
        <v>643</v>
      </c>
      <c r="DW118" t="s">
        <v>665</v>
      </c>
      <c r="DX118" t="s">
        <v>687</v>
      </c>
      <c r="DY118" t="s">
        <v>709</v>
      </c>
      <c r="DZ118" t="s">
        <v>731</v>
      </c>
      <c r="EA118" t="s">
        <v>753</v>
      </c>
      <c r="EB118" t="s">
        <v>775</v>
      </c>
      <c r="EC118" t="s">
        <v>797</v>
      </c>
      <c r="ED118" t="s">
        <v>819</v>
      </c>
      <c r="EE118" t="s">
        <v>380</v>
      </c>
      <c r="EF118" t="s">
        <v>400</v>
      </c>
      <c r="EG118" s="1">
        <v>4084306</v>
      </c>
      <c r="EH118" s="1">
        <v>4185386</v>
      </c>
      <c r="EI118" s="1">
        <v>4249742</v>
      </c>
      <c r="EJ118" s="1">
        <v>4184296</v>
      </c>
      <c r="EK118" s="1">
        <v>4194286</v>
      </c>
      <c r="EL118" s="1">
        <v>4217995</v>
      </c>
      <c r="EM118" s="1">
        <v>4262584</v>
      </c>
      <c r="EN118" s="1">
        <v>4363440</v>
      </c>
      <c r="EO118" s="1">
        <v>4456790</v>
      </c>
      <c r="EP118" s="1">
        <v>4529472</v>
      </c>
      <c r="EQ118" s="1">
        <v>4652266</v>
      </c>
      <c r="ER118" s="1">
        <v>4737345</v>
      </c>
      <c r="ES118" s="1">
        <v>4729564</v>
      </c>
      <c r="ET118" s="1">
        <v>4544416</v>
      </c>
      <c r="EU118" s="1">
        <v>4439766</v>
      </c>
      <c r="EV118" s="1">
        <v>4364669</v>
      </c>
      <c r="EW118" s="1">
        <v>4383139</v>
      </c>
      <c r="EX118" s="1">
        <v>4417209</v>
      </c>
      <c r="EY118" s="1">
        <v>4278233</v>
      </c>
      <c r="EZ118" s="1">
        <v>4343614</v>
      </c>
      <c r="FA118" s="1">
        <v>4341754</v>
      </c>
    </row>
    <row r="119" spans="27:157" x14ac:dyDescent="0.25">
      <c r="AA119">
        <v>2016</v>
      </c>
      <c r="AC119" s="37">
        <v>2.044</v>
      </c>
      <c r="AD119" s="37">
        <v>2.54</v>
      </c>
      <c r="AE119" s="37">
        <v>2.359</v>
      </c>
      <c r="AF119" s="37">
        <v>2.6960000000000002</v>
      </c>
      <c r="AG119" s="37">
        <v>3.0920000000000001</v>
      </c>
      <c r="AH119" s="152">
        <v>2.7490000000000001</v>
      </c>
      <c r="AI119" s="37">
        <v>3.2050000000000001</v>
      </c>
      <c r="AJ119" s="37">
        <v>3.056</v>
      </c>
      <c r="AK119" s="37">
        <v>3.5329999999999999</v>
      </c>
      <c r="AL119" s="37">
        <v>4.1289999999999996</v>
      </c>
      <c r="AM119" s="37">
        <v>3.778</v>
      </c>
      <c r="AN119" s="38">
        <v>4.1079999999999997</v>
      </c>
      <c r="AO119" s="37">
        <v>4.476</v>
      </c>
      <c r="AP119" s="37">
        <v>4.6970000000000001</v>
      </c>
      <c r="AQ119" s="38">
        <v>6.47</v>
      </c>
      <c r="AR119" s="37">
        <v>6.8520000000000003</v>
      </c>
      <c r="AS119" s="37">
        <v>7.9089999999999998</v>
      </c>
      <c r="AT119" s="37">
        <v>8.5830000000000002</v>
      </c>
      <c r="AU119" s="37">
        <v>10.058999999999999</v>
      </c>
      <c r="AV119" s="37">
        <v>11.207000000000001</v>
      </c>
      <c r="AW119" s="37">
        <v>11.851000000000001</v>
      </c>
      <c r="AY119">
        <v>0.223</v>
      </c>
      <c r="AZ119">
        <v>0.249</v>
      </c>
      <c r="BA119">
        <v>0.23699999999999999</v>
      </c>
      <c r="BB119">
        <v>0.251</v>
      </c>
      <c r="BC119">
        <v>0.27100000000000002</v>
      </c>
      <c r="BD119">
        <v>0.255</v>
      </c>
      <c r="BE119">
        <v>0.27500000000000002</v>
      </c>
      <c r="BF119">
        <v>0.26700000000000002</v>
      </c>
      <c r="BG119">
        <v>0.28399999999999997</v>
      </c>
      <c r="BH119">
        <v>0.30399999999999999</v>
      </c>
      <c r="BI119">
        <v>0.28799999999999998</v>
      </c>
      <c r="BJ119">
        <v>0.29599999999999999</v>
      </c>
      <c r="BK119">
        <v>0.307</v>
      </c>
      <c r="BL119">
        <v>0.315</v>
      </c>
      <c r="BM119">
        <v>0.377</v>
      </c>
      <c r="BN119">
        <v>0.39200000000000002</v>
      </c>
      <c r="BO119">
        <v>0.42499999999999999</v>
      </c>
      <c r="BP119">
        <v>0.442</v>
      </c>
      <c r="BQ119">
        <v>0.47699999999999998</v>
      </c>
      <c r="BR119">
        <v>0.51200000000000001</v>
      </c>
      <c r="BS119">
        <v>0.52200000000000002</v>
      </c>
      <c r="BU119" s="141">
        <v>84</v>
      </c>
      <c r="BV119">
        <v>104</v>
      </c>
      <c r="BW119">
        <v>99</v>
      </c>
      <c r="BX119">
        <v>115</v>
      </c>
      <c r="BY119">
        <v>130</v>
      </c>
      <c r="BZ119" s="141">
        <v>116</v>
      </c>
      <c r="CA119">
        <v>136</v>
      </c>
      <c r="CB119">
        <v>131</v>
      </c>
      <c r="CC119">
        <v>155</v>
      </c>
      <c r="CD119">
        <v>185</v>
      </c>
      <c r="CE119">
        <v>172</v>
      </c>
      <c r="CF119">
        <v>192</v>
      </c>
      <c r="CG119" s="141">
        <v>213</v>
      </c>
      <c r="CH119">
        <v>223</v>
      </c>
      <c r="CI119">
        <v>295</v>
      </c>
      <c r="CJ119" s="141">
        <v>305</v>
      </c>
      <c r="CK119">
        <v>346</v>
      </c>
      <c r="CL119">
        <v>377</v>
      </c>
      <c r="CM119">
        <v>445</v>
      </c>
      <c r="CN119" s="7">
        <v>515</v>
      </c>
      <c r="CO119">
        <v>480</v>
      </c>
      <c r="CQ119" t="s">
        <v>425</v>
      </c>
      <c r="CR119" t="s">
        <v>447</v>
      </c>
      <c r="CS119" t="s">
        <v>468</v>
      </c>
      <c r="CT119" t="s">
        <v>490</v>
      </c>
      <c r="CU119" t="s">
        <v>512</v>
      </c>
      <c r="CV119" t="s">
        <v>534</v>
      </c>
      <c r="CW119" t="s">
        <v>556</v>
      </c>
      <c r="CX119" t="s">
        <v>578</v>
      </c>
      <c r="CY119" t="s">
        <v>600</v>
      </c>
      <c r="CZ119" t="s">
        <v>622</v>
      </c>
      <c r="DA119" t="s">
        <v>644</v>
      </c>
      <c r="DB119" t="s">
        <v>666</v>
      </c>
      <c r="DC119" t="s">
        <v>688</v>
      </c>
      <c r="DD119" t="s">
        <v>710</v>
      </c>
      <c r="DE119" t="s">
        <v>732</v>
      </c>
      <c r="DF119" t="s">
        <v>754</v>
      </c>
      <c r="DG119" t="s">
        <v>776</v>
      </c>
      <c r="DI119" t="s">
        <v>820</v>
      </c>
      <c r="DJ119" t="s">
        <v>381</v>
      </c>
      <c r="DK119" t="s">
        <v>401</v>
      </c>
      <c r="DL119" t="s">
        <v>425</v>
      </c>
      <c r="DM119" t="s">
        <v>447</v>
      </c>
      <c r="DN119" t="s">
        <v>468</v>
      </c>
      <c r="DO119" t="s">
        <v>490</v>
      </c>
      <c r="DP119" t="s">
        <v>512</v>
      </c>
      <c r="DQ119" t="s">
        <v>534</v>
      </c>
      <c r="DR119" t="s">
        <v>556</v>
      </c>
      <c r="DS119" t="s">
        <v>578</v>
      </c>
      <c r="DT119" t="s">
        <v>600</v>
      </c>
      <c r="DU119" t="s">
        <v>622</v>
      </c>
      <c r="DV119" t="s">
        <v>644</v>
      </c>
      <c r="DW119" t="s">
        <v>666</v>
      </c>
      <c r="DX119" t="s">
        <v>688</v>
      </c>
      <c r="DY119" t="s">
        <v>710</v>
      </c>
      <c r="DZ119" t="s">
        <v>732</v>
      </c>
      <c r="EA119" t="s">
        <v>754</v>
      </c>
      <c r="EB119" t="s">
        <v>776</v>
      </c>
      <c r="EC119" t="s">
        <v>798</v>
      </c>
      <c r="ED119" t="s">
        <v>820</v>
      </c>
      <c r="EE119" t="s">
        <v>381</v>
      </c>
      <c r="EF119" t="s">
        <v>401</v>
      </c>
      <c r="EG119" s="1">
        <v>4109703</v>
      </c>
      <c r="EH119" s="1">
        <v>4093731</v>
      </c>
      <c r="EI119" s="1">
        <v>4196991</v>
      </c>
      <c r="EJ119" s="1">
        <v>4265224</v>
      </c>
      <c r="EK119" s="1">
        <v>4205001</v>
      </c>
      <c r="EL119" s="1">
        <v>4219303</v>
      </c>
      <c r="EM119" s="1">
        <v>4243480</v>
      </c>
      <c r="EN119" s="1">
        <v>4286221</v>
      </c>
      <c r="EO119" s="1">
        <v>4386854</v>
      </c>
      <c r="EP119" s="1">
        <v>4480904</v>
      </c>
      <c r="EQ119" s="1">
        <v>4552952</v>
      </c>
      <c r="ER119" s="1">
        <v>4674097</v>
      </c>
      <c r="ES119" s="1">
        <v>4758352</v>
      </c>
      <c r="ET119" s="1">
        <v>4747254</v>
      </c>
      <c r="EU119" s="1">
        <v>4559206</v>
      </c>
      <c r="EV119" s="1">
        <v>4451507</v>
      </c>
      <c r="EW119" s="1">
        <v>4374565</v>
      </c>
      <c r="EX119" s="1">
        <v>4392155</v>
      </c>
      <c r="EY119" s="1">
        <v>4423807</v>
      </c>
      <c r="EZ119" s="1">
        <v>4283076</v>
      </c>
      <c r="FA119" s="1">
        <v>4345786</v>
      </c>
    </row>
    <row r="120" spans="27:157" x14ac:dyDescent="0.25">
      <c r="AA120">
        <v>2017</v>
      </c>
      <c r="AC120" s="37">
        <v>2.3340000000000001</v>
      </c>
      <c r="AD120" s="37">
        <v>2.2050000000000001</v>
      </c>
      <c r="AE120" s="37">
        <v>2.601</v>
      </c>
      <c r="AF120" s="37">
        <v>2.3919999999999999</v>
      </c>
      <c r="AG120" s="37">
        <v>2.746</v>
      </c>
      <c r="AH120" s="152">
        <v>2.5939999999999999</v>
      </c>
      <c r="AI120" s="37">
        <v>2.9129999999999998</v>
      </c>
      <c r="AJ120" s="37">
        <v>3.6480000000000001</v>
      </c>
      <c r="AK120" s="37">
        <v>3.5659999999999998</v>
      </c>
      <c r="AL120" s="37">
        <v>2.895</v>
      </c>
      <c r="AM120" s="37">
        <v>4.1859999999999999</v>
      </c>
      <c r="AN120" s="38">
        <v>4.0759999999999996</v>
      </c>
      <c r="AO120" s="37">
        <v>4.4809999999999999</v>
      </c>
      <c r="AP120" s="37">
        <v>4.7969999999999997</v>
      </c>
      <c r="AQ120" s="38">
        <v>5.33</v>
      </c>
      <c r="AR120" s="37">
        <v>6.2889999999999997</v>
      </c>
      <c r="AS120" s="37">
        <v>7.0410000000000004</v>
      </c>
      <c r="AT120" s="37">
        <v>7.9349999999999996</v>
      </c>
      <c r="AU120" s="37">
        <v>8.4960000000000004</v>
      </c>
      <c r="AV120" s="37">
        <v>9.7449999999999992</v>
      </c>
      <c r="AW120" s="37">
        <v>13.013</v>
      </c>
      <c r="AY120">
        <v>0.23699999999999999</v>
      </c>
      <c r="AZ120">
        <v>0.23100000000000001</v>
      </c>
      <c r="BA120">
        <v>0.251</v>
      </c>
      <c r="BB120">
        <v>0.23799999999999999</v>
      </c>
      <c r="BC120">
        <v>0.253</v>
      </c>
      <c r="BD120">
        <v>0.247</v>
      </c>
      <c r="BE120">
        <v>0.26200000000000001</v>
      </c>
      <c r="BF120">
        <v>0.29199999999999998</v>
      </c>
      <c r="BG120">
        <v>0.28699999999999998</v>
      </c>
      <c r="BH120">
        <v>0.25600000000000001</v>
      </c>
      <c r="BI120">
        <v>0.30399999999999999</v>
      </c>
      <c r="BJ120">
        <v>0.29799999999999999</v>
      </c>
      <c r="BK120">
        <v>0.308</v>
      </c>
      <c r="BL120">
        <v>0.316</v>
      </c>
      <c r="BM120">
        <v>0.33400000000000002</v>
      </c>
      <c r="BN120">
        <v>0.37</v>
      </c>
      <c r="BO120">
        <v>0.39600000000000002</v>
      </c>
      <c r="BP120">
        <v>0.42399999999999999</v>
      </c>
      <c r="BQ120">
        <v>0.438</v>
      </c>
      <c r="BR120">
        <v>0.46800000000000003</v>
      </c>
      <c r="BS120">
        <v>0.54900000000000004</v>
      </c>
      <c r="BU120" s="141">
        <v>97</v>
      </c>
      <c r="BV120">
        <v>91</v>
      </c>
      <c r="BW120">
        <v>107</v>
      </c>
      <c r="BX120">
        <v>101</v>
      </c>
      <c r="BY120">
        <v>118</v>
      </c>
      <c r="BZ120" s="141">
        <v>110</v>
      </c>
      <c r="CA120">
        <v>124</v>
      </c>
      <c r="CB120">
        <v>156</v>
      </c>
      <c r="CC120">
        <v>154</v>
      </c>
      <c r="CD120">
        <v>128</v>
      </c>
      <c r="CE120">
        <v>189</v>
      </c>
      <c r="CF120">
        <v>187</v>
      </c>
      <c r="CG120" s="141">
        <v>211</v>
      </c>
      <c r="CH120">
        <v>230</v>
      </c>
      <c r="CI120">
        <v>255</v>
      </c>
      <c r="CJ120" s="141">
        <v>289</v>
      </c>
      <c r="CK120">
        <v>316</v>
      </c>
      <c r="CL120">
        <v>350</v>
      </c>
      <c r="CM120">
        <v>376</v>
      </c>
      <c r="CN120" s="7">
        <v>561</v>
      </c>
      <c r="CO120">
        <v>434</v>
      </c>
      <c r="CQ120" t="s">
        <v>426</v>
      </c>
      <c r="CR120" t="s">
        <v>448</v>
      </c>
      <c r="CS120" t="s">
        <v>469</v>
      </c>
      <c r="CT120" t="s">
        <v>491</v>
      </c>
      <c r="CU120" t="s">
        <v>513</v>
      </c>
      <c r="CV120" t="s">
        <v>535</v>
      </c>
      <c r="CW120" t="s">
        <v>557</v>
      </c>
      <c r="CX120" t="s">
        <v>579</v>
      </c>
      <c r="CY120" t="s">
        <v>601</v>
      </c>
      <c r="CZ120" t="s">
        <v>623</v>
      </c>
      <c r="DA120" t="s">
        <v>645</v>
      </c>
      <c r="DB120" t="s">
        <v>667</v>
      </c>
      <c r="DC120" t="s">
        <v>689</v>
      </c>
      <c r="DD120" t="s">
        <v>711</v>
      </c>
      <c r="DE120" t="s">
        <v>733</v>
      </c>
      <c r="DF120" t="s">
        <v>755</v>
      </c>
      <c r="DG120" t="s">
        <v>777</v>
      </c>
      <c r="DI120" t="s">
        <v>821</v>
      </c>
      <c r="DJ120" t="s">
        <v>382</v>
      </c>
      <c r="DK120" t="s">
        <v>402</v>
      </c>
      <c r="DL120" t="s">
        <v>426</v>
      </c>
      <c r="DM120" t="s">
        <v>448</v>
      </c>
      <c r="DN120" t="s">
        <v>469</v>
      </c>
      <c r="DO120" t="s">
        <v>491</v>
      </c>
      <c r="DP120" t="s">
        <v>513</v>
      </c>
      <c r="DQ120" t="s">
        <v>535</v>
      </c>
      <c r="DR120" t="s">
        <v>557</v>
      </c>
      <c r="DS120" t="s">
        <v>579</v>
      </c>
      <c r="DT120" t="s">
        <v>601</v>
      </c>
      <c r="DU120" t="s">
        <v>623</v>
      </c>
      <c r="DV120" t="s">
        <v>645</v>
      </c>
      <c r="DW120" t="s">
        <v>667</v>
      </c>
      <c r="DX120" t="s">
        <v>689</v>
      </c>
      <c r="DY120" t="s">
        <v>711</v>
      </c>
      <c r="DZ120" t="s">
        <v>733</v>
      </c>
      <c r="EA120" t="s">
        <v>755</v>
      </c>
      <c r="EB120" t="s">
        <v>777</v>
      </c>
      <c r="EC120" t="s">
        <v>799</v>
      </c>
      <c r="ED120" t="s">
        <v>821</v>
      </c>
      <c r="EE120" t="s">
        <v>382</v>
      </c>
      <c r="EF120" t="s">
        <v>402</v>
      </c>
      <c r="EG120" s="1">
        <v>4155315</v>
      </c>
      <c r="EH120" s="1">
        <v>4127305</v>
      </c>
      <c r="EI120" s="1">
        <v>4114560</v>
      </c>
      <c r="EJ120" s="1">
        <v>4222691</v>
      </c>
      <c r="EK120" s="1">
        <v>4296575</v>
      </c>
      <c r="EL120" s="1">
        <v>4241226</v>
      </c>
      <c r="EM120" s="1">
        <v>4256608</v>
      </c>
      <c r="EN120" s="1">
        <v>4276745</v>
      </c>
      <c r="EO120" s="1">
        <v>4318304</v>
      </c>
      <c r="EP120" s="1">
        <v>4420763</v>
      </c>
      <c r="EQ120" s="1">
        <v>4515308</v>
      </c>
      <c r="ER120" s="1">
        <v>4587515</v>
      </c>
      <c r="ES120" s="1">
        <v>4708854</v>
      </c>
      <c r="ET120" s="1">
        <v>4794326</v>
      </c>
      <c r="EU120" s="1">
        <v>4784135</v>
      </c>
      <c r="EV120" s="1">
        <v>4595406</v>
      </c>
      <c r="EW120" s="1">
        <v>4487739</v>
      </c>
      <c r="EX120" s="1">
        <v>4410631</v>
      </c>
      <c r="EY120" s="1">
        <v>4425408</v>
      </c>
      <c r="EZ120" s="1">
        <v>4453718</v>
      </c>
      <c r="FA120" s="1">
        <v>4310977</v>
      </c>
    </row>
    <row r="121" spans="27:157" x14ac:dyDescent="0.25">
      <c r="AA121">
        <v>2018</v>
      </c>
      <c r="AC121" s="37">
        <v>2.4060000000000001</v>
      </c>
      <c r="AD121" s="37">
        <v>2.448</v>
      </c>
      <c r="AE121" s="37">
        <v>2.97</v>
      </c>
      <c r="AF121" s="37">
        <v>2.6869999999999998</v>
      </c>
      <c r="AG121" s="37">
        <v>3.1589999999999998</v>
      </c>
      <c r="AH121" s="152">
        <v>3.1949999999999998</v>
      </c>
      <c r="AI121" s="37">
        <v>2.6970000000000001</v>
      </c>
      <c r="AJ121" s="37">
        <v>2.948</v>
      </c>
      <c r="AK121" s="37">
        <v>3.0979999999999999</v>
      </c>
      <c r="AL121" s="37">
        <v>3.5529999999999999</v>
      </c>
      <c r="AM121" s="37">
        <v>3.2669999999999999</v>
      </c>
      <c r="AN121" s="38">
        <v>4.2350000000000003</v>
      </c>
      <c r="AO121" s="37">
        <v>3.7120000000000002</v>
      </c>
      <c r="AP121" s="37">
        <v>5.2450000000000001</v>
      </c>
      <c r="AQ121" s="38">
        <v>5.3179999999999996</v>
      </c>
      <c r="AR121" s="37">
        <v>6.3520000000000003</v>
      </c>
      <c r="AS121" s="37">
        <v>6.875</v>
      </c>
      <c r="AT121" s="37">
        <v>8.9090000000000007</v>
      </c>
      <c r="AU121" s="37">
        <v>8.5259999999999998</v>
      </c>
      <c r="AV121" s="37">
        <v>10.961</v>
      </c>
      <c r="AW121" s="37">
        <v>12.127000000000001</v>
      </c>
      <c r="AY121">
        <v>0.24099999999999999</v>
      </c>
      <c r="AZ121">
        <v>0.24199999999999999</v>
      </c>
      <c r="BA121">
        <v>0.26800000000000002</v>
      </c>
      <c r="BB121">
        <v>0.255</v>
      </c>
      <c r="BC121">
        <v>0.27300000000000002</v>
      </c>
      <c r="BD121">
        <v>0.27200000000000002</v>
      </c>
      <c r="BE121">
        <v>0.252</v>
      </c>
      <c r="BF121">
        <v>0.26300000000000001</v>
      </c>
      <c r="BG121">
        <v>0.26900000000000002</v>
      </c>
      <c r="BH121">
        <v>0.28599999999999998</v>
      </c>
      <c r="BI121">
        <v>0.27100000000000002</v>
      </c>
      <c r="BJ121">
        <v>0.30599999999999999</v>
      </c>
      <c r="BK121">
        <v>0.28399999999999997</v>
      </c>
      <c r="BL121">
        <v>0.33300000000000002</v>
      </c>
      <c r="BM121">
        <v>0.33200000000000002</v>
      </c>
      <c r="BN121">
        <v>0.36399999999999999</v>
      </c>
      <c r="BO121">
        <v>0.38600000000000001</v>
      </c>
      <c r="BP121">
        <v>0.44500000000000001</v>
      </c>
      <c r="BQ121">
        <v>0.439</v>
      </c>
      <c r="BR121">
        <v>0.497</v>
      </c>
      <c r="BS121">
        <v>0.52100000000000002</v>
      </c>
      <c r="BU121" s="141">
        <v>100</v>
      </c>
      <c r="BV121">
        <v>102</v>
      </c>
      <c r="BW121">
        <v>123</v>
      </c>
      <c r="BX121">
        <v>111</v>
      </c>
      <c r="BY121">
        <v>134</v>
      </c>
      <c r="BZ121" s="141">
        <v>138</v>
      </c>
      <c r="CA121">
        <v>115</v>
      </c>
      <c r="CB121">
        <v>126</v>
      </c>
      <c r="CC121">
        <v>133</v>
      </c>
      <c r="CD121">
        <v>154</v>
      </c>
      <c r="CE121">
        <v>145</v>
      </c>
      <c r="CF121">
        <v>192</v>
      </c>
      <c r="CG121" s="141">
        <v>171</v>
      </c>
      <c r="CH121">
        <v>248</v>
      </c>
      <c r="CI121">
        <v>256</v>
      </c>
      <c r="CJ121" s="141">
        <v>305</v>
      </c>
      <c r="CK121">
        <v>317</v>
      </c>
      <c r="CL121">
        <v>401</v>
      </c>
      <c r="CM121">
        <v>377</v>
      </c>
      <c r="CN121" s="7">
        <v>541</v>
      </c>
      <c r="CO121">
        <v>486</v>
      </c>
      <c r="CQ121" t="s">
        <v>427</v>
      </c>
      <c r="CR121" t="s">
        <v>449</v>
      </c>
      <c r="CS121" t="s">
        <v>470</v>
      </c>
      <c r="CT121" t="s">
        <v>492</v>
      </c>
      <c r="CU121" t="s">
        <v>514</v>
      </c>
      <c r="CV121" t="s">
        <v>536</v>
      </c>
      <c r="CW121" t="s">
        <v>558</v>
      </c>
      <c r="CX121" t="s">
        <v>580</v>
      </c>
      <c r="CY121" t="s">
        <v>602</v>
      </c>
      <c r="CZ121" t="s">
        <v>624</v>
      </c>
      <c r="DA121" t="s">
        <v>646</v>
      </c>
      <c r="DB121" t="s">
        <v>668</v>
      </c>
      <c r="DC121" t="s">
        <v>690</v>
      </c>
      <c r="DD121" t="s">
        <v>712</v>
      </c>
      <c r="DE121" t="s">
        <v>734</v>
      </c>
      <c r="DF121" t="s">
        <v>756</v>
      </c>
      <c r="DG121" t="s">
        <v>778</v>
      </c>
      <c r="DI121" t="s">
        <v>822</v>
      </c>
      <c r="DJ121" t="s">
        <v>383</v>
      </c>
      <c r="DK121" t="s">
        <v>403</v>
      </c>
      <c r="DL121" t="s">
        <v>427</v>
      </c>
      <c r="DM121" t="s">
        <v>449</v>
      </c>
      <c r="DN121" t="s">
        <v>470</v>
      </c>
      <c r="DO121" t="s">
        <v>492</v>
      </c>
      <c r="DP121" t="s">
        <v>514</v>
      </c>
      <c r="DQ121" t="s">
        <v>536</v>
      </c>
      <c r="DR121" t="s">
        <v>558</v>
      </c>
      <c r="DS121" t="s">
        <v>580</v>
      </c>
      <c r="DT121" t="s">
        <v>602</v>
      </c>
      <c r="DU121" t="s">
        <v>624</v>
      </c>
      <c r="DV121" t="s">
        <v>646</v>
      </c>
      <c r="DW121" t="s">
        <v>668</v>
      </c>
      <c r="DX121" t="s">
        <v>690</v>
      </c>
      <c r="DY121" t="s">
        <v>712</v>
      </c>
      <c r="DZ121" t="s">
        <v>734</v>
      </c>
      <c r="EA121" t="s">
        <v>756</v>
      </c>
      <c r="EB121" t="s">
        <v>778</v>
      </c>
      <c r="EC121" t="s">
        <v>800</v>
      </c>
      <c r="ED121" t="s">
        <v>822</v>
      </c>
      <c r="EE121" t="s">
        <v>383</v>
      </c>
      <c r="EF121" t="s">
        <v>403</v>
      </c>
      <c r="EG121" s="1">
        <v>4156887</v>
      </c>
      <c r="EH121" s="1">
        <v>4167071</v>
      </c>
      <c r="EI121" s="1">
        <v>4141218</v>
      </c>
      <c r="EJ121" s="1">
        <v>4130744</v>
      </c>
      <c r="EK121" s="1">
        <v>4241936</v>
      </c>
      <c r="EL121" s="1">
        <v>4319722</v>
      </c>
      <c r="EM121" s="1">
        <v>4263601</v>
      </c>
      <c r="EN121" s="1">
        <v>4273822</v>
      </c>
      <c r="EO121" s="1">
        <v>4292514</v>
      </c>
      <c r="EP121" s="1">
        <v>4334743</v>
      </c>
      <c r="EQ121" s="1">
        <v>4438724</v>
      </c>
      <c r="ER121" s="1">
        <v>4533776</v>
      </c>
      <c r="ES121" s="1">
        <v>4606281</v>
      </c>
      <c r="ET121" s="1">
        <v>4728714</v>
      </c>
      <c r="EU121" s="1">
        <v>4813980</v>
      </c>
      <c r="EV121" s="1">
        <v>4801711</v>
      </c>
      <c r="EW121" s="1">
        <v>4611070</v>
      </c>
      <c r="EX121" s="1">
        <v>4501282</v>
      </c>
      <c r="EY121" s="1">
        <v>4421549</v>
      </c>
      <c r="EZ121" s="1">
        <v>4433749</v>
      </c>
      <c r="FA121" s="1">
        <v>4461246</v>
      </c>
    </row>
    <row r="122" spans="27:157" x14ac:dyDescent="0.25">
      <c r="AA122">
        <v>2019</v>
      </c>
      <c r="AC122" s="37">
        <v>1.772</v>
      </c>
      <c r="AD122" s="37">
        <v>2.161</v>
      </c>
      <c r="AE122" s="37">
        <v>2.754</v>
      </c>
      <c r="AF122" s="37">
        <v>2.048</v>
      </c>
      <c r="AG122" s="37">
        <v>2.8730000000000002</v>
      </c>
      <c r="AH122" s="152">
        <v>3.431</v>
      </c>
      <c r="AI122" s="37">
        <v>2.863</v>
      </c>
      <c r="AJ122" s="37">
        <v>3.4430000000000001</v>
      </c>
      <c r="AK122" s="37">
        <v>3.202</v>
      </c>
      <c r="AL122" s="37">
        <v>3.6059999999999999</v>
      </c>
      <c r="AM122" s="37">
        <v>3.8460000000000001</v>
      </c>
      <c r="AN122" s="38">
        <v>4.3419999999999996</v>
      </c>
      <c r="AO122" s="37">
        <v>5.1989999999999998</v>
      </c>
      <c r="AP122" s="37">
        <v>4.5759999999999996</v>
      </c>
      <c r="AQ122" s="38">
        <v>5.556</v>
      </c>
      <c r="AR122" s="37">
        <v>6.2880000000000003</v>
      </c>
      <c r="AS122" s="37">
        <v>6.9909999999999997</v>
      </c>
      <c r="AT122" s="37">
        <v>7.758</v>
      </c>
      <c r="AU122" s="37">
        <v>8.5289999999999999</v>
      </c>
      <c r="AV122" s="37">
        <v>10.244999999999999</v>
      </c>
      <c r="AW122" s="37">
        <v>11.505000000000001</v>
      </c>
      <c r="AY122">
        <v>0.20599999999999999</v>
      </c>
      <c r="AZ122">
        <v>0.22800000000000001</v>
      </c>
      <c r="BA122">
        <v>0.25700000000000001</v>
      </c>
      <c r="BB122">
        <v>0.222</v>
      </c>
      <c r="BC122">
        <v>0.26300000000000001</v>
      </c>
      <c r="BD122">
        <v>0.28399999999999997</v>
      </c>
      <c r="BE122">
        <v>0.25700000000000001</v>
      </c>
      <c r="BF122">
        <v>0.28399999999999997</v>
      </c>
      <c r="BG122">
        <v>0.27400000000000002</v>
      </c>
      <c r="BH122">
        <v>0.28999999999999998</v>
      </c>
      <c r="BI122">
        <v>0.29799999999999999</v>
      </c>
      <c r="BJ122">
        <v>0.313</v>
      </c>
      <c r="BK122">
        <v>0.33800000000000002</v>
      </c>
      <c r="BL122">
        <v>0.315</v>
      </c>
      <c r="BM122">
        <v>0.34300000000000003</v>
      </c>
      <c r="BN122">
        <v>0.36099999999999999</v>
      </c>
      <c r="BO122">
        <v>0.38100000000000001</v>
      </c>
      <c r="BP122">
        <v>0.41</v>
      </c>
      <c r="BQ122">
        <v>0.435</v>
      </c>
      <c r="BR122">
        <v>0.48099999999999998</v>
      </c>
      <c r="BS122">
        <v>0.50900000000000001</v>
      </c>
      <c r="BU122" s="141">
        <v>74</v>
      </c>
      <c r="BV122">
        <v>90</v>
      </c>
      <c r="BW122">
        <v>115</v>
      </c>
      <c r="BX122">
        <v>85</v>
      </c>
      <c r="BY122">
        <v>119</v>
      </c>
      <c r="BZ122" s="141">
        <v>146</v>
      </c>
      <c r="CA122">
        <v>124</v>
      </c>
      <c r="CB122">
        <v>147</v>
      </c>
      <c r="CC122">
        <v>137</v>
      </c>
      <c r="CD122">
        <v>155</v>
      </c>
      <c r="CE122">
        <v>167</v>
      </c>
      <c r="CF122">
        <v>193</v>
      </c>
      <c r="CG122" s="141">
        <v>236</v>
      </c>
      <c r="CH122">
        <v>211</v>
      </c>
      <c r="CI122">
        <v>263</v>
      </c>
      <c r="CJ122" s="141">
        <v>303</v>
      </c>
      <c r="CK122">
        <v>336</v>
      </c>
      <c r="CL122">
        <v>358</v>
      </c>
      <c r="CM122">
        <v>384</v>
      </c>
      <c r="CN122" s="7">
        <v>510</v>
      </c>
      <c r="CO122">
        <v>453</v>
      </c>
      <c r="CQ122" t="s">
        <v>428</v>
      </c>
      <c r="CR122" t="s">
        <v>450</v>
      </c>
      <c r="CS122" t="s">
        <v>471</v>
      </c>
      <c r="CT122" t="s">
        <v>493</v>
      </c>
      <c r="CU122" t="s">
        <v>515</v>
      </c>
      <c r="CV122" t="s">
        <v>537</v>
      </c>
      <c r="CW122" t="s">
        <v>559</v>
      </c>
      <c r="CX122" t="s">
        <v>581</v>
      </c>
      <c r="CY122" t="s">
        <v>603</v>
      </c>
      <c r="CZ122" t="s">
        <v>625</v>
      </c>
      <c r="DA122" t="s">
        <v>647</v>
      </c>
      <c r="DB122" t="s">
        <v>669</v>
      </c>
      <c r="DC122" t="s">
        <v>691</v>
      </c>
      <c r="DD122" t="s">
        <v>713</v>
      </c>
      <c r="DE122" t="s">
        <v>735</v>
      </c>
      <c r="DF122" t="s">
        <v>757</v>
      </c>
      <c r="DG122" t="s">
        <v>779</v>
      </c>
      <c r="DI122" t="s">
        <v>823</v>
      </c>
      <c r="DJ122" t="s">
        <v>384</v>
      </c>
      <c r="DK122" t="s">
        <v>404</v>
      </c>
      <c r="DL122" t="s">
        <v>428</v>
      </c>
      <c r="DM122" t="s">
        <v>450</v>
      </c>
      <c r="DN122" t="s">
        <v>471</v>
      </c>
      <c r="DO122" t="s">
        <v>493</v>
      </c>
      <c r="DP122" t="s">
        <v>515</v>
      </c>
      <c r="DQ122" t="s">
        <v>537</v>
      </c>
      <c r="DR122" t="s">
        <v>559</v>
      </c>
      <c r="DS122" t="s">
        <v>581</v>
      </c>
      <c r="DT122" t="s">
        <v>603</v>
      </c>
      <c r="DU122" t="s">
        <v>625</v>
      </c>
      <c r="DV122" t="s">
        <v>647</v>
      </c>
      <c r="DW122" t="s">
        <v>669</v>
      </c>
      <c r="DX122" t="s">
        <v>691</v>
      </c>
      <c r="DY122" t="s">
        <v>713</v>
      </c>
      <c r="DZ122" t="s">
        <v>735</v>
      </c>
      <c r="EA122" t="s">
        <v>757</v>
      </c>
      <c r="EB122" t="s">
        <v>779</v>
      </c>
      <c r="EC122" t="s">
        <v>801</v>
      </c>
      <c r="ED122" t="s">
        <v>823</v>
      </c>
      <c r="EE122" t="s">
        <v>384</v>
      </c>
      <c r="EF122" t="s">
        <v>404</v>
      </c>
      <c r="EG122" s="1">
        <v>4175221</v>
      </c>
      <c r="EH122" s="1">
        <v>4164459</v>
      </c>
      <c r="EI122" s="1">
        <v>4175459</v>
      </c>
      <c r="EJ122" s="1">
        <v>4150420</v>
      </c>
      <c r="EK122" s="1">
        <v>4142425</v>
      </c>
      <c r="EL122" s="1">
        <v>4255827</v>
      </c>
      <c r="EM122" s="1">
        <v>4330439</v>
      </c>
      <c r="EN122" s="1">
        <v>4269683</v>
      </c>
      <c r="EO122" s="1">
        <v>4278323</v>
      </c>
      <c r="EP122" s="1">
        <v>4298772</v>
      </c>
      <c r="EQ122" s="1">
        <v>4341644</v>
      </c>
      <c r="ER122" s="1">
        <v>4444518</v>
      </c>
      <c r="ES122" s="1">
        <v>4539058</v>
      </c>
      <c r="ET122" s="1">
        <v>4611220</v>
      </c>
      <c r="EU122" s="1">
        <v>4733869</v>
      </c>
      <c r="EV122" s="1">
        <v>4818725</v>
      </c>
      <c r="EW122" s="1">
        <v>4806144</v>
      </c>
      <c r="EX122" s="1">
        <v>4614384</v>
      </c>
      <c r="EY122" s="1">
        <v>4502311</v>
      </c>
      <c r="EZ122" s="1">
        <v>4421505</v>
      </c>
      <c r="FA122" s="1">
        <v>4432973</v>
      </c>
    </row>
    <row r="123" spans="27:157" x14ac:dyDescent="0.25">
      <c r="AA123">
        <v>2020</v>
      </c>
      <c r="AC123" s="37">
        <v>2.085</v>
      </c>
      <c r="AD123" s="37">
        <v>2.198</v>
      </c>
      <c r="AE123" s="37">
        <v>2.395</v>
      </c>
      <c r="AF123" s="37">
        <v>2.6509999999999998</v>
      </c>
      <c r="AG123" s="37">
        <v>2.3290000000000002</v>
      </c>
      <c r="AH123" s="152">
        <v>2.7890000000000001</v>
      </c>
      <c r="AI123" s="37">
        <v>2.9260000000000002</v>
      </c>
      <c r="AJ123" s="37">
        <v>2.67</v>
      </c>
      <c r="AK123" s="37">
        <v>3.4790000000000001</v>
      </c>
      <c r="AL123" s="37">
        <v>3.7269999999999999</v>
      </c>
      <c r="AM123" s="37">
        <v>3.7770000000000001</v>
      </c>
      <c r="AN123" s="38">
        <v>3.8769999999999998</v>
      </c>
      <c r="AO123" s="37">
        <v>4.7300000000000004</v>
      </c>
      <c r="AP123" s="37">
        <v>4.4560000000000004</v>
      </c>
      <c r="AQ123" s="38">
        <v>5.0119999999999996</v>
      </c>
      <c r="AR123" s="37">
        <v>6.1669999999999998</v>
      </c>
      <c r="AS123" s="37">
        <v>7.0529999999999999</v>
      </c>
      <c r="AT123" s="37">
        <v>7.5919999999999996</v>
      </c>
      <c r="AU123" s="37">
        <v>8.4280000000000008</v>
      </c>
      <c r="AV123" s="37">
        <v>9.6790000000000003</v>
      </c>
      <c r="AW123" s="37">
        <v>12.182</v>
      </c>
      <c r="AY123">
        <v>0.222</v>
      </c>
      <c r="AZ123">
        <v>0.22900000000000001</v>
      </c>
      <c r="BA123">
        <v>0.23899999999999999</v>
      </c>
      <c r="BB123">
        <v>0.252</v>
      </c>
      <c r="BC123">
        <v>0.23599999999999999</v>
      </c>
      <c r="BD123">
        <v>0.25900000000000001</v>
      </c>
      <c r="BE123">
        <v>0.26200000000000001</v>
      </c>
      <c r="BF123">
        <v>0.248</v>
      </c>
      <c r="BG123">
        <v>0.28499999999999998</v>
      </c>
      <c r="BH123">
        <v>0.29499999999999998</v>
      </c>
      <c r="BI123">
        <v>0.29599999999999999</v>
      </c>
      <c r="BJ123">
        <v>0.29799999999999999</v>
      </c>
      <c r="BK123">
        <v>0.32600000000000001</v>
      </c>
      <c r="BL123">
        <v>0.313</v>
      </c>
      <c r="BM123">
        <v>0.32900000000000001</v>
      </c>
      <c r="BN123">
        <v>0.36</v>
      </c>
      <c r="BO123">
        <v>0.38200000000000001</v>
      </c>
      <c r="BP123">
        <v>0.39700000000000002</v>
      </c>
      <c r="BQ123">
        <v>0.42699999999999999</v>
      </c>
      <c r="BR123">
        <v>0.46300000000000002</v>
      </c>
      <c r="BS123">
        <v>0.52400000000000002</v>
      </c>
      <c r="BU123" s="141">
        <v>88</v>
      </c>
      <c r="BV123">
        <v>92</v>
      </c>
      <c r="BW123">
        <v>100</v>
      </c>
      <c r="BX123">
        <v>111</v>
      </c>
      <c r="BY123">
        <v>97</v>
      </c>
      <c r="BZ123" s="141">
        <v>116</v>
      </c>
      <c r="CA123">
        <v>125</v>
      </c>
      <c r="CB123">
        <v>116</v>
      </c>
      <c r="CC123">
        <v>149</v>
      </c>
      <c r="CD123">
        <v>160</v>
      </c>
      <c r="CE123">
        <v>163</v>
      </c>
      <c r="CF123">
        <v>169</v>
      </c>
      <c r="CG123" s="141">
        <v>211</v>
      </c>
      <c r="CH123">
        <v>203</v>
      </c>
      <c r="CI123">
        <v>232</v>
      </c>
      <c r="CJ123" s="141">
        <v>293</v>
      </c>
      <c r="CK123">
        <v>341</v>
      </c>
      <c r="CL123">
        <v>366</v>
      </c>
      <c r="CM123">
        <v>390</v>
      </c>
      <c r="CN123" s="7">
        <v>540</v>
      </c>
      <c r="CO123">
        <v>437</v>
      </c>
      <c r="CQ123" t="s">
        <v>429</v>
      </c>
      <c r="CR123" t="s">
        <v>451</v>
      </c>
      <c r="CS123" t="s">
        <v>472</v>
      </c>
      <c r="CT123" t="s">
        <v>494</v>
      </c>
      <c r="CU123" t="s">
        <v>516</v>
      </c>
      <c r="CV123" t="s">
        <v>538</v>
      </c>
      <c r="CW123" t="s">
        <v>560</v>
      </c>
      <c r="CX123" t="s">
        <v>582</v>
      </c>
      <c r="CY123" t="s">
        <v>604</v>
      </c>
      <c r="CZ123" t="s">
        <v>626</v>
      </c>
      <c r="DA123" t="s">
        <v>648</v>
      </c>
      <c r="DB123" t="s">
        <v>670</v>
      </c>
      <c r="DC123" t="s">
        <v>692</v>
      </c>
      <c r="DD123" t="s">
        <v>714</v>
      </c>
      <c r="DE123" t="s">
        <v>736</v>
      </c>
      <c r="DF123" t="s">
        <v>758</v>
      </c>
      <c r="DG123" t="s">
        <v>780</v>
      </c>
      <c r="DI123" t="s">
        <v>824</v>
      </c>
      <c r="DJ123" t="s">
        <v>385</v>
      </c>
      <c r="DK123" t="s">
        <v>405</v>
      </c>
      <c r="DL123" t="s">
        <v>429</v>
      </c>
      <c r="DM123" t="s">
        <v>451</v>
      </c>
      <c r="DN123" t="s">
        <v>472</v>
      </c>
      <c r="DO123" t="s">
        <v>494</v>
      </c>
      <c r="DP123" t="s">
        <v>516</v>
      </c>
      <c r="DQ123" t="s">
        <v>538</v>
      </c>
      <c r="DR123" t="s">
        <v>560</v>
      </c>
      <c r="DS123" t="s">
        <v>582</v>
      </c>
      <c r="DT123" t="s">
        <v>604</v>
      </c>
      <c r="DU123" t="s">
        <v>626</v>
      </c>
      <c r="DV123" t="s">
        <v>648</v>
      </c>
      <c r="DW123" t="s">
        <v>670</v>
      </c>
      <c r="DX123" t="s">
        <v>692</v>
      </c>
      <c r="DY123" t="s">
        <v>714</v>
      </c>
      <c r="DZ123" t="s">
        <v>736</v>
      </c>
      <c r="EA123" t="s">
        <v>758</v>
      </c>
      <c r="EB123" t="s">
        <v>780</v>
      </c>
      <c r="EC123" t="s">
        <v>802</v>
      </c>
      <c r="ED123" t="s">
        <v>824</v>
      </c>
      <c r="EE123" t="s">
        <v>385</v>
      </c>
      <c r="EF123" t="s">
        <v>405</v>
      </c>
      <c r="EG123" s="1">
        <v>4219921</v>
      </c>
      <c r="EH123" s="1">
        <v>4186358</v>
      </c>
      <c r="EI123" s="1">
        <v>4175920</v>
      </c>
      <c r="EJ123" s="1">
        <v>4187874</v>
      </c>
      <c r="EK123" s="1">
        <v>4164893</v>
      </c>
      <c r="EL123" s="1">
        <v>4159857</v>
      </c>
      <c r="EM123" s="1">
        <v>4272385</v>
      </c>
      <c r="EN123" s="1">
        <v>4344572</v>
      </c>
      <c r="EO123" s="1">
        <v>4283150</v>
      </c>
      <c r="EP123" s="1">
        <v>4293020</v>
      </c>
      <c r="EQ123" s="1">
        <v>4315220</v>
      </c>
      <c r="ER123" s="1">
        <v>4358793</v>
      </c>
      <c r="ES123" s="1">
        <v>4461006</v>
      </c>
      <c r="ET123" s="1">
        <v>4555511</v>
      </c>
      <c r="EU123" s="1">
        <v>4628618</v>
      </c>
      <c r="EV123" s="1">
        <v>4751001</v>
      </c>
      <c r="EW123" s="1">
        <v>4835107</v>
      </c>
      <c r="EX123" s="1">
        <v>4821081</v>
      </c>
      <c r="EY123" s="1">
        <v>4627340</v>
      </c>
      <c r="EZ123" s="1">
        <v>4514736</v>
      </c>
      <c r="FA123" s="1">
        <v>4432699</v>
      </c>
    </row>
    <row r="124" spans="27:157" x14ac:dyDescent="0.25">
      <c r="AA124">
        <v>2021</v>
      </c>
      <c r="AC124" s="37">
        <v>2.6339999999999999</v>
      </c>
      <c r="AD124" s="37">
        <v>2.0529999999999999</v>
      </c>
      <c r="AE124" s="37">
        <v>2.319</v>
      </c>
      <c r="AF124" s="37">
        <v>2.714</v>
      </c>
      <c r="AG124" s="37">
        <v>3.0230000000000001</v>
      </c>
      <c r="AH124" s="152">
        <v>2.8420000000000001</v>
      </c>
      <c r="AI124" s="37">
        <v>2.8319999999999999</v>
      </c>
      <c r="AJ124" s="37">
        <v>3.0830000000000002</v>
      </c>
      <c r="AK124" s="37">
        <v>3.5419999999999998</v>
      </c>
      <c r="AL124" s="37">
        <v>3.4119999999999999</v>
      </c>
      <c r="AM124" s="37">
        <v>3.4420000000000002</v>
      </c>
      <c r="AN124" s="38">
        <v>3.5049999999999999</v>
      </c>
      <c r="AO124" s="37">
        <v>4.5250000000000004</v>
      </c>
      <c r="AP124" s="37">
        <v>5.3109999999999999</v>
      </c>
      <c r="AQ124" s="38">
        <v>5.8689999999999998</v>
      </c>
      <c r="AR124" s="37">
        <v>5.7080000000000002</v>
      </c>
      <c r="AS124" s="37">
        <v>6.7809999999999997</v>
      </c>
      <c r="AT124" s="37">
        <v>7.8840000000000003</v>
      </c>
      <c r="AU124" s="37">
        <v>8.8089999999999993</v>
      </c>
      <c r="AV124" s="37">
        <v>10.082000000000001</v>
      </c>
      <c r="AW124" s="37">
        <v>11.407999999999999</v>
      </c>
      <c r="AY124">
        <v>0.24299999999999999</v>
      </c>
      <c r="AZ124">
        <v>0.215</v>
      </c>
      <c r="BA124">
        <v>0.23100000000000001</v>
      </c>
      <c r="BB124">
        <v>0.251</v>
      </c>
      <c r="BC124">
        <v>0.26400000000000001</v>
      </c>
      <c r="BD124">
        <v>0.25700000000000001</v>
      </c>
      <c r="BE124">
        <v>0.25700000000000001</v>
      </c>
      <c r="BF124">
        <v>0.26600000000000001</v>
      </c>
      <c r="BG124">
        <v>0.28499999999999998</v>
      </c>
      <c r="BH124">
        <v>0.28199999999999997</v>
      </c>
      <c r="BI124">
        <v>0.28399999999999997</v>
      </c>
      <c r="BJ124">
        <v>0.28599999999999998</v>
      </c>
      <c r="BK124">
        <v>0.32400000000000001</v>
      </c>
      <c r="BL124">
        <v>0.34799999999999998</v>
      </c>
      <c r="BM124">
        <v>0.36199999999999999</v>
      </c>
      <c r="BN124">
        <v>0.35399999999999998</v>
      </c>
      <c r="BO124">
        <v>0.38100000000000001</v>
      </c>
      <c r="BP124">
        <v>0.40799999999999997</v>
      </c>
      <c r="BQ124">
        <v>0.43099999999999999</v>
      </c>
      <c r="BR124">
        <v>0.46800000000000003</v>
      </c>
      <c r="BS124">
        <v>0.502</v>
      </c>
      <c r="BU124" s="141">
        <v>117</v>
      </c>
      <c r="BV124">
        <v>91</v>
      </c>
      <c r="BW124">
        <v>101</v>
      </c>
      <c r="BX124">
        <v>117</v>
      </c>
      <c r="BY124">
        <v>131</v>
      </c>
      <c r="BZ124" s="141">
        <v>122</v>
      </c>
      <c r="CA124">
        <v>121</v>
      </c>
      <c r="CB124">
        <v>134</v>
      </c>
      <c r="CC124">
        <v>154</v>
      </c>
      <c r="CD124">
        <v>146</v>
      </c>
      <c r="CE124">
        <v>147</v>
      </c>
      <c r="CF124">
        <v>150</v>
      </c>
      <c r="CG124" s="141">
        <v>195</v>
      </c>
      <c r="CH124">
        <v>233</v>
      </c>
      <c r="CI124">
        <v>263</v>
      </c>
      <c r="CJ124" s="141">
        <v>260</v>
      </c>
      <c r="CK124">
        <v>316</v>
      </c>
      <c r="CL124">
        <v>373</v>
      </c>
      <c r="CM124">
        <v>418</v>
      </c>
      <c r="CN124" s="7">
        <v>517</v>
      </c>
      <c r="CO124">
        <v>465</v>
      </c>
      <c r="CQ124" t="s">
        <v>829</v>
      </c>
      <c r="CR124" t="s">
        <v>831</v>
      </c>
      <c r="CS124" t="s">
        <v>833</v>
      </c>
      <c r="CT124" t="s">
        <v>835</v>
      </c>
      <c r="CU124" t="s">
        <v>837</v>
      </c>
      <c r="CV124" t="s">
        <v>839</v>
      </c>
      <c r="CW124" t="s">
        <v>841</v>
      </c>
      <c r="CX124" t="s">
        <v>843</v>
      </c>
      <c r="CY124" t="s">
        <v>845</v>
      </c>
      <c r="CZ124" t="s">
        <v>847</v>
      </c>
      <c r="DA124" t="s">
        <v>849</v>
      </c>
      <c r="DB124" t="s">
        <v>851</v>
      </c>
      <c r="DC124" t="s">
        <v>853</v>
      </c>
      <c r="DD124" t="s">
        <v>855</v>
      </c>
      <c r="DE124" t="s">
        <v>857</v>
      </c>
      <c r="DF124" t="s">
        <v>859</v>
      </c>
      <c r="DG124" t="s">
        <v>861</v>
      </c>
      <c r="DI124" t="s">
        <v>865</v>
      </c>
      <c r="DJ124" t="s">
        <v>867</v>
      </c>
      <c r="DK124" t="s">
        <v>869</v>
      </c>
      <c r="DL124" t="s">
        <v>829</v>
      </c>
      <c r="DM124" t="s">
        <v>831</v>
      </c>
      <c r="DN124" t="s">
        <v>833</v>
      </c>
      <c r="DO124" t="s">
        <v>835</v>
      </c>
      <c r="DP124" t="s">
        <v>837</v>
      </c>
      <c r="DQ124" t="s">
        <v>839</v>
      </c>
      <c r="DR124" t="s">
        <v>841</v>
      </c>
      <c r="DS124" t="s">
        <v>843</v>
      </c>
      <c r="DT124" t="s">
        <v>845</v>
      </c>
      <c r="DU124" t="s">
        <v>847</v>
      </c>
      <c r="DV124" t="s">
        <v>849</v>
      </c>
      <c r="DW124" t="s">
        <v>851</v>
      </c>
      <c r="DX124" t="s">
        <v>853</v>
      </c>
      <c r="DY124" t="s">
        <v>855</v>
      </c>
      <c r="DZ124" t="s">
        <v>857</v>
      </c>
      <c r="EA124" t="s">
        <v>859</v>
      </c>
      <c r="EB124" t="s">
        <v>861</v>
      </c>
      <c r="EC124" t="s">
        <v>863</v>
      </c>
      <c r="ED124" t="s">
        <v>865</v>
      </c>
      <c r="EE124" t="s">
        <v>867</v>
      </c>
      <c r="EF124" t="s">
        <v>869</v>
      </c>
      <c r="EG124" s="1">
        <v>4442581</v>
      </c>
      <c r="EH124" s="1">
        <v>4432993</v>
      </c>
      <c r="EI124" s="1">
        <v>4355926</v>
      </c>
      <c r="EJ124" s="1">
        <v>4310462</v>
      </c>
      <c r="EK124" s="1">
        <v>4333375</v>
      </c>
      <c r="EL124" s="1">
        <v>4292780</v>
      </c>
      <c r="EM124" s="1">
        <v>4272123</v>
      </c>
      <c r="EN124" s="1">
        <v>4346679</v>
      </c>
      <c r="EO124" s="1">
        <v>4347378</v>
      </c>
      <c r="EP124" s="1">
        <v>4278923</v>
      </c>
      <c r="EQ124" s="1">
        <v>4271130</v>
      </c>
      <c r="ER124" s="1">
        <v>4279887</v>
      </c>
      <c r="ES124" s="1">
        <v>4309146</v>
      </c>
      <c r="ET124" s="1">
        <v>4387353</v>
      </c>
      <c r="EU124" s="1">
        <v>4481186</v>
      </c>
      <c r="EV124" s="1">
        <v>4554775</v>
      </c>
      <c r="EW124" s="1">
        <v>4660017</v>
      </c>
      <c r="EX124" s="1">
        <v>4730811</v>
      </c>
      <c r="EY124" s="1">
        <v>4745375</v>
      </c>
      <c r="EZ124" s="1">
        <v>4612291</v>
      </c>
      <c r="FA124" s="1">
        <v>4531756</v>
      </c>
    </row>
    <row r="125" spans="27:157" x14ac:dyDescent="0.25">
      <c r="AA125" s="23">
        <v>2022</v>
      </c>
      <c r="AB125" s="23"/>
      <c r="AC125" s="74">
        <v>2.3340000000000001</v>
      </c>
      <c r="AD125" s="74">
        <v>2.4980000000000002</v>
      </c>
      <c r="AE125" s="74">
        <v>2.9569999999999999</v>
      </c>
      <c r="AF125" s="74">
        <v>2.3809999999999998</v>
      </c>
      <c r="AG125" s="74">
        <v>2.5630000000000002</v>
      </c>
      <c r="AH125" s="217">
        <v>3.3740000000000001</v>
      </c>
      <c r="AI125" s="74">
        <v>3.306</v>
      </c>
      <c r="AJ125" s="74">
        <v>2.8170000000000002</v>
      </c>
      <c r="AK125" s="74">
        <v>3.1970000000000001</v>
      </c>
      <c r="AL125" s="74">
        <v>3.109</v>
      </c>
      <c r="AM125" s="74">
        <v>4.282</v>
      </c>
      <c r="AN125" s="219">
        <v>4.0259999999999998</v>
      </c>
      <c r="AO125" s="74">
        <v>5.2229999999999999</v>
      </c>
      <c r="AP125" s="74">
        <v>4.5730000000000004</v>
      </c>
      <c r="AQ125" s="219">
        <v>5.5209999999999999</v>
      </c>
      <c r="AR125" s="74">
        <v>5.9059999999999997</v>
      </c>
      <c r="AS125" s="74">
        <v>7.415</v>
      </c>
      <c r="AT125" s="74">
        <v>7.6829999999999998</v>
      </c>
      <c r="AU125" s="74">
        <v>8.1240000000000006</v>
      </c>
      <c r="AV125" s="74">
        <v>10.207000000000001</v>
      </c>
      <c r="AW125" s="74">
        <v>12.071</v>
      </c>
      <c r="AY125">
        <v>0.23499999999999999</v>
      </c>
      <c r="AZ125">
        <v>0.23799999999999999</v>
      </c>
      <c r="BA125">
        <v>0.25900000000000001</v>
      </c>
      <c r="BB125">
        <v>0.23499999999999999</v>
      </c>
      <c r="BC125">
        <v>0.24399999999999999</v>
      </c>
      <c r="BD125">
        <v>0.27900000000000003</v>
      </c>
      <c r="BE125">
        <v>0.27700000000000002</v>
      </c>
      <c r="BF125">
        <v>0.252</v>
      </c>
      <c r="BG125">
        <v>0.26</v>
      </c>
      <c r="BH125">
        <v>0.25800000000000001</v>
      </c>
      <c r="BI125">
        <v>0.309</v>
      </c>
      <c r="BJ125">
        <v>0.30299999999999999</v>
      </c>
      <c r="BK125">
        <v>0.34699999999999998</v>
      </c>
      <c r="BL125">
        <v>0.32400000000000001</v>
      </c>
      <c r="BM125">
        <v>0.35299999999999998</v>
      </c>
      <c r="BN125">
        <v>0.36199999999999999</v>
      </c>
      <c r="BO125">
        <v>0.40300000000000002</v>
      </c>
      <c r="BP125">
        <v>0.40500000000000003</v>
      </c>
      <c r="BQ125">
        <v>0.41399999999999998</v>
      </c>
      <c r="BR125">
        <v>0.46300000000000002</v>
      </c>
      <c r="BS125">
        <v>0.51100000000000001</v>
      </c>
      <c r="BU125" s="141">
        <v>99</v>
      </c>
      <c r="BV125">
        <v>110</v>
      </c>
      <c r="BW125">
        <v>130</v>
      </c>
      <c r="BX125">
        <v>103</v>
      </c>
      <c r="BY125">
        <v>110</v>
      </c>
      <c r="BZ125" s="141">
        <v>146</v>
      </c>
      <c r="CA125">
        <v>142</v>
      </c>
      <c r="CB125">
        <v>125</v>
      </c>
      <c r="CC125">
        <v>151</v>
      </c>
      <c r="CD125">
        <v>145</v>
      </c>
      <c r="CE125">
        <v>192</v>
      </c>
      <c r="CF125">
        <v>177</v>
      </c>
      <c r="CG125" s="141">
        <v>227</v>
      </c>
      <c r="CH125">
        <v>199</v>
      </c>
      <c r="CI125">
        <v>244</v>
      </c>
      <c r="CJ125" s="141">
        <v>266</v>
      </c>
      <c r="CK125">
        <v>339</v>
      </c>
      <c r="CL125">
        <v>359</v>
      </c>
      <c r="CM125">
        <v>385</v>
      </c>
      <c r="CN125" s="7">
        <v>557</v>
      </c>
      <c r="CO125">
        <v>485</v>
      </c>
      <c r="CQ125" t="s">
        <v>830</v>
      </c>
      <c r="CR125" t="s">
        <v>832</v>
      </c>
      <c r="CS125" t="s">
        <v>834</v>
      </c>
      <c r="CT125" t="s">
        <v>836</v>
      </c>
      <c r="CU125" t="s">
        <v>838</v>
      </c>
      <c r="CV125" t="s">
        <v>840</v>
      </c>
      <c r="CW125" t="s">
        <v>842</v>
      </c>
      <c r="CX125" t="s">
        <v>844</v>
      </c>
      <c r="CY125" t="s">
        <v>846</v>
      </c>
      <c r="CZ125" t="s">
        <v>848</v>
      </c>
      <c r="DA125" t="s">
        <v>850</v>
      </c>
      <c r="DB125" t="s">
        <v>852</v>
      </c>
      <c r="DC125" t="s">
        <v>854</v>
      </c>
      <c r="DD125" t="s">
        <v>856</v>
      </c>
      <c r="DE125" t="s">
        <v>858</v>
      </c>
      <c r="DF125" t="s">
        <v>860</v>
      </c>
      <c r="DG125" t="s">
        <v>862</v>
      </c>
      <c r="DI125" t="s">
        <v>866</v>
      </c>
      <c r="DJ125" t="s">
        <v>868</v>
      </c>
      <c r="DK125" t="s">
        <v>870</v>
      </c>
      <c r="DL125" t="s">
        <v>830</v>
      </c>
      <c r="DM125" t="s">
        <v>832</v>
      </c>
      <c r="DN125" t="s">
        <v>834</v>
      </c>
      <c r="DO125" t="s">
        <v>836</v>
      </c>
      <c r="DP125" t="s">
        <v>838</v>
      </c>
      <c r="DQ125" t="s">
        <v>840</v>
      </c>
      <c r="DR125" t="s">
        <v>842</v>
      </c>
      <c r="DS125" t="s">
        <v>844</v>
      </c>
      <c r="DT125" t="s">
        <v>846</v>
      </c>
      <c r="DU125" t="s">
        <v>848</v>
      </c>
      <c r="DV125" t="s">
        <v>850</v>
      </c>
      <c r="DW125" t="s">
        <v>852</v>
      </c>
      <c r="DX125" t="s">
        <v>854</v>
      </c>
      <c r="DY125" t="s">
        <v>856</v>
      </c>
      <c r="DZ125" t="s">
        <v>858</v>
      </c>
      <c r="EA125" t="s">
        <v>860</v>
      </c>
      <c r="EB125" t="s">
        <v>862</v>
      </c>
      <c r="EC125" t="s">
        <v>864</v>
      </c>
      <c r="ED125" t="s">
        <v>866</v>
      </c>
      <c r="EE125" t="s">
        <v>868</v>
      </c>
      <c r="EF125" t="s">
        <v>870</v>
      </c>
      <c r="EG125" s="1">
        <v>4240884</v>
      </c>
      <c r="EH125" s="1">
        <v>4403033</v>
      </c>
      <c r="EI125" s="1">
        <v>4396566</v>
      </c>
      <c r="EJ125" s="1">
        <v>4325808</v>
      </c>
      <c r="EK125" s="1">
        <v>4291066</v>
      </c>
      <c r="EL125" s="1">
        <v>4326642</v>
      </c>
      <c r="EM125" s="1">
        <v>4295710</v>
      </c>
      <c r="EN125" s="1">
        <v>4438006</v>
      </c>
      <c r="EO125" s="1">
        <v>4723644</v>
      </c>
      <c r="EP125" s="1">
        <v>4663473</v>
      </c>
      <c r="EQ125" s="1">
        <v>4483807</v>
      </c>
      <c r="ER125" s="1">
        <v>4396849</v>
      </c>
      <c r="ES125" s="1">
        <v>4346308</v>
      </c>
      <c r="ET125" s="1">
        <v>4351553</v>
      </c>
      <c r="EU125" s="1">
        <v>4419629</v>
      </c>
      <c r="EV125" s="1">
        <v>4503844</v>
      </c>
      <c r="EW125" s="1">
        <v>4571830</v>
      </c>
      <c r="EX125" s="1">
        <v>4672812</v>
      </c>
      <c r="EY125" s="1">
        <v>4739263</v>
      </c>
      <c r="EZ125" s="1">
        <v>4751526</v>
      </c>
      <c r="FA125" s="1">
        <v>4614523</v>
      </c>
    </row>
    <row r="126" spans="27:157" x14ac:dyDescent="0.25">
      <c r="BT126" s="7"/>
      <c r="BV126" s="20" t="s">
        <v>878</v>
      </c>
      <c r="BW126">
        <f>SUM(BU102:BY113)</f>
        <v>7158</v>
      </c>
      <c r="BY126" s="7"/>
      <c r="CB126" s="20" t="s">
        <v>878</v>
      </c>
      <c r="CC126" s="245">
        <f>SUM(BZ102:CF113)</f>
        <v>15549</v>
      </c>
      <c r="CF126" s="7"/>
      <c r="CG126" s="20" t="s">
        <v>878</v>
      </c>
      <c r="CH126">
        <f>SUM(CG102:CI113)</f>
        <v>8867</v>
      </c>
      <c r="CI126" s="7"/>
      <c r="CK126" s="20" t="s">
        <v>878</v>
      </c>
      <c r="CL126" s="244">
        <f>SUM(CJ102:CN113)</f>
        <v>23116</v>
      </c>
      <c r="CN126" s="7"/>
    </row>
    <row r="127" spans="27:157" x14ac:dyDescent="0.25">
      <c r="AA127" s="20" t="s">
        <v>406</v>
      </c>
      <c r="AB127" s="20"/>
      <c r="AC127" s="222">
        <f>AVERAGE(AC102:AC113)</f>
        <v>2.5294166666666671</v>
      </c>
      <c r="AD127" s="222">
        <f t="shared" ref="AD127:AV127" si="54">AVERAGE(AD102:AD113)</f>
        <v>2.5500833333333337</v>
      </c>
      <c r="AE127" s="222">
        <f t="shared" si="54"/>
        <v>2.76675</v>
      </c>
      <c r="AF127" s="222">
        <f t="shared" si="54"/>
        <v>3.1656666666666671</v>
      </c>
      <c r="AG127" s="222">
        <f t="shared" si="54"/>
        <v>3.1400833333333336</v>
      </c>
      <c r="AH127" s="223">
        <f t="shared" si="54"/>
        <v>3.5022499999999996</v>
      </c>
      <c r="AI127" s="222">
        <f t="shared" si="54"/>
        <v>3.8883333333333336</v>
      </c>
      <c r="AJ127" s="222">
        <f t="shared" si="54"/>
        <v>4.218916666666666</v>
      </c>
      <c r="AK127" s="222">
        <f t="shared" si="54"/>
        <v>4.56175</v>
      </c>
      <c r="AL127" s="222">
        <f t="shared" si="54"/>
        <v>4.7628333333333339</v>
      </c>
      <c r="AM127" s="222">
        <f t="shared" si="54"/>
        <v>5.077</v>
      </c>
      <c r="AN127" s="224">
        <f t="shared" si="54"/>
        <v>5.3613333333333335</v>
      </c>
      <c r="AO127" s="222">
        <f t="shared" si="54"/>
        <v>5.68025</v>
      </c>
      <c r="AP127" s="222">
        <f t="shared" si="54"/>
        <v>6.1617500000000005</v>
      </c>
      <c r="AQ127" s="224">
        <f t="shared" si="54"/>
        <v>6.8069999999999995</v>
      </c>
      <c r="AR127" s="222">
        <f t="shared" si="54"/>
        <v>7.3772500000000001</v>
      </c>
      <c r="AS127" s="222">
        <f t="shared" si="54"/>
        <v>8.379666666666667</v>
      </c>
      <c r="AT127" s="222">
        <f t="shared" si="54"/>
        <v>9.2396666666666665</v>
      </c>
      <c r="AU127" s="222">
        <f t="shared" si="54"/>
        <v>10.536250000000001</v>
      </c>
      <c r="AV127" s="222">
        <f t="shared" si="54"/>
        <v>11.782999999999999</v>
      </c>
      <c r="AW127" s="222">
        <f>AVERAGE(AW102:AW113)</f>
        <v>12.942250000000001</v>
      </c>
      <c r="BT127" s="7"/>
      <c r="BV127" s="20" t="s">
        <v>877</v>
      </c>
      <c r="BW127">
        <f>SUM(BU114:BY125)</f>
        <v>6390</v>
      </c>
      <c r="BY127" s="7"/>
      <c r="CB127" s="20" t="s">
        <v>877</v>
      </c>
      <c r="CC127" s="245">
        <f>SUM(BZ114:CF125)</f>
        <v>13253</v>
      </c>
      <c r="CF127" s="7"/>
      <c r="CG127" s="20" t="s">
        <v>877</v>
      </c>
      <c r="CH127">
        <f>SUM(CG114:CI125)</f>
        <v>8493</v>
      </c>
      <c r="CI127" s="7"/>
      <c r="CK127" s="20" t="s">
        <v>877</v>
      </c>
      <c r="CL127" s="244">
        <f>SUM(CJ114:CN125)</f>
        <v>22818</v>
      </c>
      <c r="CN127" s="7"/>
    </row>
    <row r="128" spans="27:157" x14ac:dyDescent="0.25">
      <c r="AA128" s="20" t="s">
        <v>407</v>
      </c>
      <c r="AB128" s="20"/>
      <c r="AC128" s="222">
        <f>AVERAGE(AC114:AC125)</f>
        <v>2.1753333333333331</v>
      </c>
      <c r="AD128" s="222">
        <f t="shared" ref="AD128:AW128" si="55">AVERAGE(AD114:AD125)</f>
        <v>2.4144166666666673</v>
      </c>
      <c r="AE128" s="222">
        <f t="shared" si="55"/>
        <v>2.6363333333333334</v>
      </c>
      <c r="AF128" s="222">
        <f t="shared" si="55"/>
        <v>2.5315000000000003</v>
      </c>
      <c r="AG128" s="222">
        <f t="shared" si="55"/>
        <v>2.8937500000000003</v>
      </c>
      <c r="AH128" s="223">
        <f t="shared" si="55"/>
        <v>3.0532500000000007</v>
      </c>
      <c r="AI128" s="222">
        <f t="shared" si="55"/>
        <v>3.045666666666667</v>
      </c>
      <c r="AJ128" s="222">
        <f t="shared" si="55"/>
        <v>3.2909999999999999</v>
      </c>
      <c r="AK128" s="222">
        <f t="shared" si="55"/>
        <v>3.5200833333333339</v>
      </c>
      <c r="AL128" s="222">
        <f t="shared" si="55"/>
        <v>3.7960833333333333</v>
      </c>
      <c r="AM128" s="222">
        <f t="shared" si="55"/>
        <v>3.9611666666666672</v>
      </c>
      <c r="AN128" s="224">
        <f t="shared" si="55"/>
        <v>4.3255833333333342</v>
      </c>
      <c r="AO128" s="222">
        <f t="shared" si="55"/>
        <v>4.8129166666666672</v>
      </c>
      <c r="AP128" s="222">
        <f t="shared" si="55"/>
        <v>5.0893333333333333</v>
      </c>
      <c r="AQ128" s="224">
        <f t="shared" si="55"/>
        <v>5.863833333333333</v>
      </c>
      <c r="AR128" s="222">
        <f t="shared" si="55"/>
        <v>6.4874166666666673</v>
      </c>
      <c r="AS128" s="222">
        <f t="shared" si="55"/>
        <v>7.3045000000000009</v>
      </c>
      <c r="AT128" s="222">
        <f t="shared" si="55"/>
        <v>8.1034166666666678</v>
      </c>
      <c r="AU128" s="222">
        <f t="shared" si="55"/>
        <v>9.0100833333333323</v>
      </c>
      <c r="AV128" s="222">
        <f t="shared" si="55"/>
        <v>10.407999999999999</v>
      </c>
      <c r="AW128" s="222">
        <f t="shared" si="55"/>
        <v>12.0045</v>
      </c>
    </row>
    <row r="129" spans="27:68" x14ac:dyDescent="0.25">
      <c r="AA129" s="20" t="s">
        <v>871</v>
      </c>
      <c r="AB129" s="20"/>
      <c r="AC129" s="222">
        <f>AC128-AC127</f>
        <v>-0.35408333333333397</v>
      </c>
      <c r="AD129" s="222">
        <f t="shared" ref="AD129" si="56">AD128-AD127</f>
        <v>-0.13566666666666638</v>
      </c>
      <c r="AE129" s="222">
        <f t="shared" ref="AE129" si="57">AE128-AE127</f>
        <v>-0.13041666666666663</v>
      </c>
      <c r="AF129" s="222">
        <f t="shared" ref="AF129" si="58">AF128-AF127</f>
        <v>-0.63416666666666677</v>
      </c>
      <c r="AG129" s="222">
        <f t="shared" ref="AG129" si="59">AG128-AG127</f>
        <v>-0.24633333333333329</v>
      </c>
      <c r="AH129" s="223">
        <f t="shared" ref="AH129" si="60">AH128-AH127</f>
        <v>-0.44899999999999896</v>
      </c>
      <c r="AI129" s="222">
        <f t="shared" ref="AI129" si="61">AI128-AI127</f>
        <v>-0.84266666666666667</v>
      </c>
      <c r="AJ129" s="222">
        <f t="shared" ref="AJ129" si="62">AJ128-AJ127</f>
        <v>-0.92791666666666606</v>
      </c>
      <c r="AK129" s="222">
        <f t="shared" ref="AK129" si="63">AK128-AK127</f>
        <v>-1.0416666666666661</v>
      </c>
      <c r="AL129" s="222">
        <f t="shared" ref="AL129" si="64">AL128-AL127</f>
        <v>-0.96675000000000066</v>
      </c>
      <c r="AM129" s="222">
        <f t="shared" ref="AM129" si="65">AM128-AM127</f>
        <v>-1.1158333333333328</v>
      </c>
      <c r="AN129" s="224">
        <f t="shared" ref="AN129" si="66">AN128-AN127</f>
        <v>-1.0357499999999993</v>
      </c>
      <c r="AO129" s="222">
        <f t="shared" ref="AO129" si="67">AO128-AO127</f>
        <v>-0.86733333333333285</v>
      </c>
      <c r="AP129" s="222">
        <f t="shared" ref="AP129" si="68">AP128-AP127</f>
        <v>-1.0724166666666672</v>
      </c>
      <c r="AQ129" s="224">
        <f t="shared" ref="AQ129" si="69">AQ128-AQ127</f>
        <v>-0.94316666666666649</v>
      </c>
      <c r="AR129" s="222">
        <f t="shared" ref="AR129" si="70">AR128-AR127</f>
        <v>-0.88983333333333281</v>
      </c>
      <c r="AS129" s="222">
        <f t="shared" ref="AS129" si="71">AS128-AS127</f>
        <v>-1.0751666666666662</v>
      </c>
      <c r="AT129" s="222">
        <f t="shared" ref="AT129" si="72">AT128-AT127</f>
        <v>-1.1362499999999986</v>
      </c>
      <c r="AU129" s="222">
        <f t="shared" ref="AU129" si="73">AU128-AU127</f>
        <v>-1.5261666666666684</v>
      </c>
      <c r="AV129" s="222">
        <f t="shared" ref="AV129" si="74">AV128-AV127</f>
        <v>-1.375</v>
      </c>
      <c r="AW129" s="222">
        <f t="shared" ref="AW129" si="75">AW128-AW127</f>
        <v>-0.93775000000000119</v>
      </c>
    </row>
    <row r="130" spans="27:68" x14ac:dyDescent="0.25">
      <c r="AA130" s="20" t="s">
        <v>343</v>
      </c>
      <c r="AB130" s="20"/>
      <c r="AC130" s="222">
        <f>(AC128-AC127)/AC127</f>
        <v>-0.13998616281751414</v>
      </c>
      <c r="AD130" s="222">
        <f t="shared" ref="AD130:AW130" si="76">(AD128-AD127)/AD127</f>
        <v>-5.3200875788372806E-2</v>
      </c>
      <c r="AE130" s="222">
        <f t="shared" si="76"/>
        <v>-4.7137134423661922E-2</v>
      </c>
      <c r="AF130" s="222">
        <f t="shared" si="76"/>
        <v>-0.20032641886911656</v>
      </c>
      <c r="AG130" s="222">
        <f t="shared" si="76"/>
        <v>-7.8448024203179298E-2</v>
      </c>
      <c r="AH130" s="223">
        <f t="shared" si="76"/>
        <v>-0.12820329787993404</v>
      </c>
      <c r="AI130" s="222">
        <f t="shared" si="76"/>
        <v>-0.21671667381054435</v>
      </c>
      <c r="AJ130" s="222">
        <f t="shared" si="76"/>
        <v>-0.2199419282201196</v>
      </c>
      <c r="AK130" s="222">
        <f t="shared" si="76"/>
        <v>-0.22834803894704139</v>
      </c>
      <c r="AL130" s="222">
        <f t="shared" si="76"/>
        <v>-0.2029779193057355</v>
      </c>
      <c r="AM130" s="222">
        <f t="shared" si="76"/>
        <v>-0.21978202350469428</v>
      </c>
      <c r="AN130" s="224">
        <f t="shared" si="76"/>
        <v>-0.19318888336234755</v>
      </c>
      <c r="AO130" s="222">
        <f t="shared" si="76"/>
        <v>-0.15269280988219405</v>
      </c>
      <c r="AP130" s="222">
        <f t="shared" si="76"/>
        <v>-0.17404417035203751</v>
      </c>
      <c r="AQ130" s="224">
        <f t="shared" si="76"/>
        <v>-0.13855834679986287</v>
      </c>
      <c r="AR130" s="222">
        <f t="shared" si="76"/>
        <v>-0.12061856834638013</v>
      </c>
      <c r="AS130" s="222">
        <f t="shared" si="76"/>
        <v>-0.12830661521938019</v>
      </c>
      <c r="AT130" s="222">
        <f t="shared" si="76"/>
        <v>-0.1229752155561166</v>
      </c>
      <c r="AU130" s="222">
        <f t="shared" si="76"/>
        <v>-0.14484913196504148</v>
      </c>
      <c r="AV130" s="222">
        <f t="shared" si="76"/>
        <v>-0.11669354154290079</v>
      </c>
      <c r="AW130" s="222">
        <f t="shared" si="76"/>
        <v>-7.2456489404856272E-2</v>
      </c>
    </row>
    <row r="131" spans="27:68" x14ac:dyDescent="0.25">
      <c r="AA131" s="20"/>
      <c r="AB131" s="20"/>
      <c r="AC131" s="195"/>
      <c r="AD131" s="195"/>
      <c r="AE131" s="195"/>
      <c r="AF131" s="195"/>
      <c r="AG131" s="195"/>
      <c r="AH131" s="195"/>
      <c r="AI131" s="195"/>
      <c r="AJ131" s="195"/>
      <c r="AK131" s="195"/>
      <c r="AL131" s="195"/>
      <c r="AM131" s="195"/>
      <c r="AN131" s="195"/>
      <c r="AO131" s="195"/>
      <c r="AP131" s="195"/>
      <c r="AQ131" s="195"/>
      <c r="AR131" s="195"/>
      <c r="AS131" s="195"/>
      <c r="AT131" s="195"/>
      <c r="AU131" s="195"/>
      <c r="AV131" s="195"/>
      <c r="AW131" s="195"/>
    </row>
    <row r="132" spans="27:68" x14ac:dyDescent="0.25">
      <c r="AC132" t="s">
        <v>330</v>
      </c>
      <c r="AD132" t="s">
        <v>13</v>
      </c>
      <c r="AE132" t="s">
        <v>872</v>
      </c>
      <c r="AF132" t="s">
        <v>873</v>
      </c>
      <c r="AG132" t="s">
        <v>874</v>
      </c>
      <c r="AH132" t="s">
        <v>330</v>
      </c>
      <c r="AI132" t="s">
        <v>13</v>
      </c>
      <c r="AJ132" t="s">
        <v>872</v>
      </c>
      <c r="AK132" t="s">
        <v>873</v>
      </c>
      <c r="AL132" t="s">
        <v>874</v>
      </c>
      <c r="AM132" t="s">
        <v>330</v>
      </c>
      <c r="AN132" t="s">
        <v>13</v>
      </c>
      <c r="AO132" t="s">
        <v>872</v>
      </c>
      <c r="AP132" t="s">
        <v>873</v>
      </c>
      <c r="AQ132" t="s">
        <v>874</v>
      </c>
      <c r="AR132" t="s">
        <v>330</v>
      </c>
      <c r="AS132" t="s">
        <v>13</v>
      </c>
      <c r="AT132" t="s">
        <v>872</v>
      </c>
      <c r="AU132" t="s">
        <v>873</v>
      </c>
      <c r="AV132" t="s">
        <v>874</v>
      </c>
      <c r="AW132" t="s">
        <v>330</v>
      </c>
      <c r="AX132" t="s">
        <v>13</v>
      </c>
      <c r="AY132" t="s">
        <v>872</v>
      </c>
      <c r="AZ132" t="s">
        <v>873</v>
      </c>
      <c r="BA132" t="s">
        <v>874</v>
      </c>
      <c r="BB132" t="s">
        <v>330</v>
      </c>
      <c r="BC132" t="s">
        <v>13</v>
      </c>
      <c r="BD132" t="s">
        <v>872</v>
      </c>
      <c r="BE132" t="s">
        <v>873</v>
      </c>
      <c r="BF132" t="s">
        <v>874</v>
      </c>
      <c r="BG132" t="s">
        <v>330</v>
      </c>
      <c r="BH132" t="s">
        <v>13</v>
      </c>
      <c r="BI132" t="s">
        <v>872</v>
      </c>
      <c r="BJ132" t="s">
        <v>873</v>
      </c>
      <c r="BK132" t="s">
        <v>874</v>
      </c>
      <c r="BL132" t="s">
        <v>330</v>
      </c>
      <c r="BM132" t="s">
        <v>13</v>
      </c>
      <c r="BN132" t="s">
        <v>872</v>
      </c>
      <c r="BO132" t="s">
        <v>873</v>
      </c>
      <c r="BP132" t="s">
        <v>874</v>
      </c>
    </row>
    <row r="133" spans="27:68" x14ac:dyDescent="0.25">
      <c r="AC133" t="s">
        <v>5</v>
      </c>
      <c r="AD133" t="s">
        <v>5</v>
      </c>
      <c r="AE133" t="s">
        <v>5</v>
      </c>
      <c r="AF133" t="s">
        <v>5</v>
      </c>
      <c r="AG133" t="s">
        <v>5</v>
      </c>
      <c r="AH133" t="s">
        <v>16</v>
      </c>
      <c r="AI133" t="s">
        <v>16</v>
      </c>
      <c r="AJ133" t="s">
        <v>16</v>
      </c>
      <c r="AK133" t="s">
        <v>16</v>
      </c>
      <c r="AL133" t="s">
        <v>16</v>
      </c>
      <c r="AM133" t="s">
        <v>2</v>
      </c>
      <c r="AN133" t="s">
        <v>2</v>
      </c>
      <c r="AO133" t="s">
        <v>2</v>
      </c>
      <c r="AP133" t="s">
        <v>2</v>
      </c>
      <c r="AQ133" t="s">
        <v>2</v>
      </c>
      <c r="AR133" t="s">
        <v>1</v>
      </c>
      <c r="AS133" t="s">
        <v>1</v>
      </c>
      <c r="AT133" t="s">
        <v>1</v>
      </c>
      <c r="AU133" t="s">
        <v>1</v>
      </c>
      <c r="AV133" t="s">
        <v>1</v>
      </c>
      <c r="AW133" t="s">
        <v>17</v>
      </c>
      <c r="AX133" t="s">
        <v>17</v>
      </c>
      <c r="AY133" t="s">
        <v>17</v>
      </c>
      <c r="AZ133" t="s">
        <v>17</v>
      </c>
      <c r="BA133" t="s">
        <v>17</v>
      </c>
      <c r="BB133" t="s">
        <v>18</v>
      </c>
      <c r="BC133" t="s">
        <v>18</v>
      </c>
      <c r="BD133" t="s">
        <v>18</v>
      </c>
      <c r="BE133" t="s">
        <v>18</v>
      </c>
      <c r="BF133" t="s">
        <v>18</v>
      </c>
      <c r="BG133" s="79" t="s">
        <v>152</v>
      </c>
      <c r="BH133" s="79" t="s">
        <v>152</v>
      </c>
      <c r="BI133" s="79" t="s">
        <v>152</v>
      </c>
      <c r="BJ133" s="79" t="s">
        <v>152</v>
      </c>
      <c r="BK133" s="79"/>
      <c r="BL133" s="79" t="s">
        <v>152</v>
      </c>
      <c r="BM133" s="79" t="s">
        <v>151</v>
      </c>
      <c r="BN133" s="79" t="s">
        <v>151</v>
      </c>
      <c r="BO133" s="79" t="s">
        <v>151</v>
      </c>
      <c r="BP133" s="79" t="s">
        <v>151</v>
      </c>
    </row>
    <row r="134" spans="27:68" x14ac:dyDescent="0.25">
      <c r="AA134">
        <v>1999</v>
      </c>
      <c r="AC134" s="195">
        <v>3.1389999999999998</v>
      </c>
      <c r="AD134" s="195">
        <v>4.8680000000000003</v>
      </c>
      <c r="AE134" s="195">
        <v>6.5279999999999996</v>
      </c>
      <c r="AF134" s="195">
        <v>10.425000000000001</v>
      </c>
      <c r="AG134" s="195"/>
      <c r="AH134" s="195">
        <v>0.125</v>
      </c>
      <c r="AI134" s="195">
        <v>0.13500000000000001</v>
      </c>
      <c r="AJ134" s="195">
        <v>0.24099999999999999</v>
      </c>
      <c r="AK134" s="195">
        <v>0.20599999999999999</v>
      </c>
      <c r="AL134" s="195"/>
      <c r="AM134" s="1">
        <v>20009300</v>
      </c>
      <c r="AN134" s="1">
        <v>26685350</v>
      </c>
      <c r="AO134" s="1">
        <v>11258699</v>
      </c>
      <c r="AP134" s="1">
        <v>24557431</v>
      </c>
      <c r="AR134">
        <v>628</v>
      </c>
      <c r="AS134" s="1">
        <v>1299</v>
      </c>
      <c r="AT134">
        <v>735</v>
      </c>
      <c r="AU134" s="1">
        <v>2560</v>
      </c>
      <c r="AW134" s="195">
        <v>2.8929999999999998</v>
      </c>
      <c r="AX134" s="195">
        <v>4.6029999999999998</v>
      </c>
      <c r="AY134" s="195">
        <v>6.056</v>
      </c>
      <c r="AZ134" s="195">
        <v>10.021000000000001</v>
      </c>
      <c r="BB134" s="195">
        <v>3.3839999999999999</v>
      </c>
      <c r="BC134" s="195">
        <v>5.133</v>
      </c>
      <c r="BD134" s="195">
        <v>7</v>
      </c>
      <c r="BE134" s="195">
        <v>10.827999999999999</v>
      </c>
      <c r="BG134" s="146">
        <f>BB134-AC134</f>
        <v>0.24500000000000011</v>
      </c>
      <c r="BH134" s="146">
        <f t="shared" ref="BH134:BJ149" si="77">BC134-AD134</f>
        <v>0.26499999999999968</v>
      </c>
      <c r="BI134" s="146">
        <f t="shared" si="77"/>
        <v>0.47200000000000042</v>
      </c>
      <c r="BJ134" s="146">
        <f t="shared" si="77"/>
        <v>0.40299999999999869</v>
      </c>
      <c r="BK134" s="146"/>
      <c r="BL134" s="146">
        <f>AC134-AW134</f>
        <v>0.246</v>
      </c>
      <c r="BM134" s="146">
        <f t="shared" ref="BM134:BO149" si="78">AD134-AX134</f>
        <v>0.26500000000000057</v>
      </c>
      <c r="BN134" s="146">
        <f t="shared" si="78"/>
        <v>0.47199999999999953</v>
      </c>
      <c r="BO134" s="146">
        <f t="shared" si="78"/>
        <v>0.40399999999999991</v>
      </c>
    </row>
    <row r="135" spans="27:68" x14ac:dyDescent="0.25">
      <c r="AA135">
        <v>2000</v>
      </c>
      <c r="AC135" s="195">
        <v>3.1880000000000002</v>
      </c>
      <c r="AD135" s="195">
        <v>4.7489999999999997</v>
      </c>
      <c r="AE135" s="195">
        <v>6.2850000000000001</v>
      </c>
      <c r="AF135" s="195">
        <v>10.538</v>
      </c>
      <c r="AG135" s="195"/>
      <c r="AH135" s="195">
        <v>0.126</v>
      </c>
      <c r="AI135" s="195">
        <v>0.13200000000000001</v>
      </c>
      <c r="AJ135" s="195">
        <v>0.23699999999999999</v>
      </c>
      <c r="AK135" s="195">
        <v>0.20699999999999999</v>
      </c>
      <c r="AL135" s="195"/>
      <c r="AM135" s="1">
        <v>20103518</v>
      </c>
      <c r="AN135" s="1">
        <v>27143454</v>
      </c>
      <c r="AO135" s="1">
        <v>11153999</v>
      </c>
      <c r="AP135" s="1">
        <v>24549576</v>
      </c>
      <c r="AR135">
        <v>641</v>
      </c>
      <c r="AS135" s="1">
        <v>1289</v>
      </c>
      <c r="AT135">
        <v>701</v>
      </c>
      <c r="AU135" s="1">
        <v>2587</v>
      </c>
      <c r="AW135" s="195">
        <v>2.9420000000000002</v>
      </c>
      <c r="AX135" s="195">
        <v>4.49</v>
      </c>
      <c r="AY135" s="195">
        <v>5.819</v>
      </c>
      <c r="AZ135" s="195">
        <v>10.132</v>
      </c>
      <c r="BB135" s="195">
        <v>3.4350000000000001</v>
      </c>
      <c r="BC135" s="195">
        <v>5.008</v>
      </c>
      <c r="BD135" s="195">
        <v>6.75</v>
      </c>
      <c r="BE135" s="195">
        <v>10.944000000000001</v>
      </c>
      <c r="BG135" s="146">
        <f t="shared" ref="BG135:BG157" si="79">BB135-AC135</f>
        <v>0.24699999999999989</v>
      </c>
      <c r="BH135" s="146">
        <f t="shared" si="77"/>
        <v>0.25900000000000034</v>
      </c>
      <c r="BI135" s="146">
        <f t="shared" si="77"/>
        <v>0.46499999999999986</v>
      </c>
      <c r="BJ135" s="146">
        <f t="shared" si="77"/>
        <v>0.40600000000000058</v>
      </c>
      <c r="BK135" s="146"/>
      <c r="BL135" s="146">
        <f t="shared" ref="BL135:BL157" si="80">AC135-AW135</f>
        <v>0.246</v>
      </c>
      <c r="BM135" s="146">
        <f t="shared" si="78"/>
        <v>0.25899999999999945</v>
      </c>
      <c r="BN135" s="146">
        <f t="shared" si="78"/>
        <v>0.46600000000000019</v>
      </c>
      <c r="BO135" s="146">
        <f t="shared" si="78"/>
        <v>0.40600000000000058</v>
      </c>
    </row>
    <row r="136" spans="27:68" x14ac:dyDescent="0.25">
      <c r="AA136">
        <v>2001</v>
      </c>
      <c r="AC136" s="195">
        <v>2.9620000000000002</v>
      </c>
      <c r="AD136" s="195">
        <v>4.7080000000000002</v>
      </c>
      <c r="AE136" s="195">
        <v>6.6959999999999997</v>
      </c>
      <c r="AF136" s="195">
        <v>10.853999999999999</v>
      </c>
      <c r="AG136" s="195"/>
      <c r="AH136" s="195">
        <v>0.121</v>
      </c>
      <c r="AI136" s="195">
        <v>0.13</v>
      </c>
      <c r="AJ136" s="195">
        <v>0.246</v>
      </c>
      <c r="AK136" s="195">
        <v>0.21099999999999999</v>
      </c>
      <c r="AL136" s="195"/>
      <c r="AM136" s="1">
        <v>20393479</v>
      </c>
      <c r="AN136" s="1">
        <v>27992652</v>
      </c>
      <c r="AO136" s="1">
        <v>11096571</v>
      </c>
      <c r="AP136" s="1">
        <v>24341539</v>
      </c>
      <c r="AR136">
        <v>604</v>
      </c>
      <c r="AS136" s="1">
        <v>1318</v>
      </c>
      <c r="AT136">
        <v>743</v>
      </c>
      <c r="AU136" s="1">
        <v>2642</v>
      </c>
      <c r="AW136" s="195">
        <v>2.726</v>
      </c>
      <c r="AX136" s="195">
        <v>4.4539999999999997</v>
      </c>
      <c r="AZ136" s="195">
        <v>10.44</v>
      </c>
      <c r="BB136" s="195">
        <v>3.198</v>
      </c>
      <c r="BC136" s="195">
        <v>4.9630000000000001</v>
      </c>
      <c r="BD136" s="195">
        <v>7.1769999999999996</v>
      </c>
      <c r="BE136" s="195">
        <v>11.268000000000001</v>
      </c>
      <c r="BG136" s="146">
        <f t="shared" si="79"/>
        <v>0.23599999999999977</v>
      </c>
      <c r="BH136" s="146">
        <f t="shared" si="77"/>
        <v>0.25499999999999989</v>
      </c>
      <c r="BI136" s="146">
        <f t="shared" si="77"/>
        <v>0.48099999999999987</v>
      </c>
      <c r="BJ136" s="146">
        <f t="shared" si="77"/>
        <v>0.41400000000000148</v>
      </c>
      <c r="BK136" s="146"/>
      <c r="BL136" s="146">
        <f t="shared" si="80"/>
        <v>0.23600000000000021</v>
      </c>
      <c r="BM136" s="146">
        <f t="shared" si="78"/>
        <v>0.25400000000000045</v>
      </c>
      <c r="BN136" s="146">
        <f t="shared" si="78"/>
        <v>6.6959999999999997</v>
      </c>
      <c r="BO136" s="146">
        <f t="shared" si="78"/>
        <v>0.4139999999999997</v>
      </c>
    </row>
    <row r="137" spans="27:68" x14ac:dyDescent="0.25">
      <c r="AA137">
        <v>2002</v>
      </c>
      <c r="AC137" s="195">
        <v>2.9689999999999999</v>
      </c>
      <c r="AD137" s="195">
        <v>4.7370000000000001</v>
      </c>
      <c r="AE137" s="195">
        <v>5.8360000000000003</v>
      </c>
      <c r="AF137" s="195">
        <v>10.795999999999999</v>
      </c>
      <c r="AG137" s="195"/>
      <c r="AH137" s="195">
        <v>0.12</v>
      </c>
      <c r="AI137" s="195">
        <v>0.129</v>
      </c>
      <c r="AJ137" s="195">
        <v>0.22800000000000001</v>
      </c>
      <c r="AK137" s="195">
        <v>0.21199999999999999</v>
      </c>
      <c r="AL137" s="195"/>
      <c r="AM137" s="1">
        <v>20714961</v>
      </c>
      <c r="AN137" s="1">
        <v>28480708</v>
      </c>
      <c r="AO137" s="1">
        <v>11240797</v>
      </c>
      <c r="AP137" s="1">
        <v>24082128</v>
      </c>
      <c r="AR137">
        <v>615</v>
      </c>
      <c r="AS137" s="1">
        <v>1349</v>
      </c>
      <c r="AT137">
        <v>656</v>
      </c>
      <c r="AU137" s="1">
        <v>2600</v>
      </c>
      <c r="AW137" s="195">
        <v>2.734</v>
      </c>
      <c r="AX137" s="195">
        <v>4.484</v>
      </c>
      <c r="AY137" s="195">
        <v>5.3890000000000002</v>
      </c>
      <c r="AZ137" s="195">
        <v>10.381</v>
      </c>
      <c r="BB137" s="195">
        <v>3.2040000000000002</v>
      </c>
      <c r="BC137" s="195">
        <v>4.9889999999999999</v>
      </c>
      <c r="BD137" s="195">
        <v>6.282</v>
      </c>
      <c r="BE137" s="195">
        <v>11.211</v>
      </c>
      <c r="BG137" s="146">
        <f t="shared" si="79"/>
        <v>0.23500000000000032</v>
      </c>
      <c r="BH137" s="146">
        <f t="shared" si="77"/>
        <v>0.25199999999999978</v>
      </c>
      <c r="BI137" s="146">
        <f t="shared" si="77"/>
        <v>0.44599999999999973</v>
      </c>
      <c r="BJ137" s="146">
        <f t="shared" si="77"/>
        <v>0.41500000000000092</v>
      </c>
      <c r="BK137" s="146"/>
      <c r="BL137" s="146">
        <f t="shared" si="80"/>
        <v>0.23499999999999988</v>
      </c>
      <c r="BM137" s="146">
        <f t="shared" si="78"/>
        <v>0.25300000000000011</v>
      </c>
      <c r="BN137" s="146">
        <f t="shared" si="78"/>
        <v>0.44700000000000006</v>
      </c>
      <c r="BO137" s="146">
        <f t="shared" si="78"/>
        <v>0.41499999999999915</v>
      </c>
    </row>
    <row r="138" spans="27:68" x14ac:dyDescent="0.25">
      <c r="AA138">
        <v>2003</v>
      </c>
      <c r="AC138" s="195">
        <v>3.0670000000000002</v>
      </c>
      <c r="AD138" s="195">
        <v>4.3680000000000003</v>
      </c>
      <c r="AE138" s="195">
        <v>6.3520000000000003</v>
      </c>
      <c r="AF138" s="195">
        <v>10.068</v>
      </c>
      <c r="AG138" s="195"/>
      <c r="AH138" s="195">
        <v>0.121</v>
      </c>
      <c r="AI138" s="195">
        <v>0.123</v>
      </c>
      <c r="AJ138" s="195">
        <v>0.23699999999999999</v>
      </c>
      <c r="AK138" s="195">
        <v>0.20599999999999999</v>
      </c>
      <c r="AL138" s="195"/>
      <c r="AM138" s="1">
        <v>21095385</v>
      </c>
      <c r="AN138" s="1">
        <v>28916746</v>
      </c>
      <c r="AO138" s="1">
        <v>11302824</v>
      </c>
      <c r="AP138" s="1">
        <v>23838389</v>
      </c>
      <c r="AR138">
        <v>647</v>
      </c>
      <c r="AS138" s="1">
        <v>1263</v>
      </c>
      <c r="AT138">
        <v>718</v>
      </c>
      <c r="AU138" s="1">
        <v>2400</v>
      </c>
      <c r="AW138" s="195">
        <v>2.831</v>
      </c>
      <c r="AX138" s="195">
        <v>4.1269999999999998</v>
      </c>
      <c r="AY138" s="195">
        <v>5.8879999999999999</v>
      </c>
      <c r="AZ138" s="195">
        <v>9.6649999999999991</v>
      </c>
      <c r="BB138" s="195">
        <v>3.3029999999999999</v>
      </c>
      <c r="BC138" s="195">
        <v>4.609</v>
      </c>
      <c r="BD138" s="195">
        <v>6.8170000000000002</v>
      </c>
      <c r="BE138" s="195">
        <v>10.471</v>
      </c>
      <c r="BG138" s="146">
        <f t="shared" si="79"/>
        <v>0.23599999999999977</v>
      </c>
      <c r="BH138" s="146">
        <f t="shared" si="77"/>
        <v>0.24099999999999966</v>
      </c>
      <c r="BI138" s="146">
        <f t="shared" si="77"/>
        <v>0.46499999999999986</v>
      </c>
      <c r="BJ138" s="146">
        <f t="shared" si="77"/>
        <v>0.40300000000000047</v>
      </c>
      <c r="BK138" s="146"/>
      <c r="BL138" s="146">
        <f t="shared" si="80"/>
        <v>0.23600000000000021</v>
      </c>
      <c r="BM138" s="146">
        <f t="shared" si="78"/>
        <v>0.24100000000000055</v>
      </c>
      <c r="BN138" s="146">
        <f t="shared" si="78"/>
        <v>0.46400000000000041</v>
      </c>
      <c r="BO138" s="146">
        <f t="shared" si="78"/>
        <v>0.40300000000000047</v>
      </c>
    </row>
    <row r="139" spans="27:68" x14ac:dyDescent="0.25">
      <c r="AA139">
        <v>2004</v>
      </c>
      <c r="AC139" s="195">
        <v>2.948</v>
      </c>
      <c r="AD139" s="195">
        <v>4.4429999999999996</v>
      </c>
      <c r="AE139" s="195">
        <v>6.1520000000000001</v>
      </c>
      <c r="AF139" s="195">
        <v>10.019</v>
      </c>
      <c r="AG139" s="195"/>
      <c r="AH139" s="195">
        <v>0.11700000000000001</v>
      </c>
      <c r="AI139" s="195">
        <v>0.123</v>
      </c>
      <c r="AJ139" s="195">
        <v>0.23</v>
      </c>
      <c r="AK139" s="195">
        <v>0.20699999999999999</v>
      </c>
      <c r="AL139" s="195"/>
      <c r="AM139" s="1">
        <v>21404391</v>
      </c>
      <c r="AN139" s="1">
        <v>29302179</v>
      </c>
      <c r="AO139" s="1">
        <v>11621420</v>
      </c>
      <c r="AP139" s="1">
        <v>23295741</v>
      </c>
      <c r="AR139">
        <v>631</v>
      </c>
      <c r="AS139" s="1">
        <v>1302</v>
      </c>
      <c r="AT139">
        <v>715</v>
      </c>
      <c r="AU139" s="1">
        <v>2334</v>
      </c>
      <c r="AW139" s="195">
        <v>2.718</v>
      </c>
      <c r="AX139" s="195">
        <v>4.202</v>
      </c>
      <c r="AY139" s="195">
        <v>5.7009999999999996</v>
      </c>
      <c r="AZ139" s="195">
        <v>9.6129999999999995</v>
      </c>
      <c r="BB139" s="195">
        <v>3.1779999999999999</v>
      </c>
      <c r="BC139" s="195">
        <v>4.6849999999999996</v>
      </c>
      <c r="BD139" s="195">
        <v>6.6029999999999998</v>
      </c>
      <c r="BE139" s="195">
        <v>10.425000000000001</v>
      </c>
      <c r="BG139" s="146">
        <f t="shared" si="79"/>
        <v>0.22999999999999998</v>
      </c>
      <c r="BH139" s="146">
        <f t="shared" si="77"/>
        <v>0.24199999999999999</v>
      </c>
      <c r="BI139" s="146">
        <f t="shared" si="77"/>
        <v>0.45099999999999962</v>
      </c>
      <c r="BJ139" s="146">
        <f t="shared" si="77"/>
        <v>0.40600000000000058</v>
      </c>
      <c r="BK139" s="146"/>
      <c r="BL139" s="146">
        <f t="shared" si="80"/>
        <v>0.22999999999999998</v>
      </c>
      <c r="BM139" s="146">
        <f t="shared" si="78"/>
        <v>0.24099999999999966</v>
      </c>
      <c r="BN139" s="146">
        <f t="shared" si="78"/>
        <v>0.45100000000000051</v>
      </c>
      <c r="BO139" s="146">
        <f t="shared" si="78"/>
        <v>0.40600000000000058</v>
      </c>
    </row>
    <row r="140" spans="27:68" x14ac:dyDescent="0.25">
      <c r="AA140">
        <v>2005</v>
      </c>
      <c r="AC140" s="195">
        <v>2.968</v>
      </c>
      <c r="AD140" s="195">
        <v>4.4969999999999999</v>
      </c>
      <c r="AE140" s="195">
        <v>6.41</v>
      </c>
      <c r="AF140" s="195">
        <v>9.6920000000000002</v>
      </c>
      <c r="AG140" s="195"/>
      <c r="AH140" s="195">
        <v>0.11700000000000001</v>
      </c>
      <c r="AI140" s="195">
        <v>0.124</v>
      </c>
      <c r="AJ140" s="195">
        <v>0.23100000000000001</v>
      </c>
      <c r="AK140" s="195">
        <v>0.20599999999999999</v>
      </c>
      <c r="AL140" s="195"/>
      <c r="AM140" s="1">
        <v>21666690</v>
      </c>
      <c r="AN140" s="1">
        <v>29441546</v>
      </c>
      <c r="AO140" s="1">
        <v>12042858</v>
      </c>
      <c r="AP140" s="1">
        <v>22947110</v>
      </c>
      <c r="AR140">
        <v>643</v>
      </c>
      <c r="AS140" s="1">
        <v>1324</v>
      </c>
      <c r="AT140">
        <v>772</v>
      </c>
      <c r="AU140" s="1">
        <v>2224</v>
      </c>
      <c r="AW140" s="195">
        <v>2.738</v>
      </c>
      <c r="AX140" s="195">
        <v>4.2549999999999999</v>
      </c>
      <c r="AY140" s="195">
        <v>5.9580000000000002</v>
      </c>
      <c r="AZ140" s="195">
        <v>9.2889999999999997</v>
      </c>
      <c r="BB140" s="195">
        <v>3.1970000000000001</v>
      </c>
      <c r="BC140" s="195">
        <v>4.7389999999999999</v>
      </c>
      <c r="BD140" s="195">
        <v>6.8630000000000004</v>
      </c>
      <c r="BE140" s="195">
        <v>10.095000000000001</v>
      </c>
      <c r="BG140" s="146">
        <f t="shared" si="79"/>
        <v>0.22900000000000009</v>
      </c>
      <c r="BH140" s="146">
        <f t="shared" si="77"/>
        <v>0.24199999999999999</v>
      </c>
      <c r="BI140" s="146">
        <f t="shared" si="77"/>
        <v>0.45300000000000029</v>
      </c>
      <c r="BJ140" s="146">
        <f t="shared" si="77"/>
        <v>0.40300000000000047</v>
      </c>
      <c r="BK140" s="146"/>
      <c r="BL140" s="146">
        <f t="shared" si="80"/>
        <v>0.22999999999999998</v>
      </c>
      <c r="BM140" s="146">
        <f t="shared" si="78"/>
        <v>0.24199999999999999</v>
      </c>
      <c r="BN140" s="146">
        <f t="shared" si="78"/>
        <v>0.45199999999999996</v>
      </c>
      <c r="BO140" s="146">
        <f t="shared" si="78"/>
        <v>0.40300000000000047</v>
      </c>
    </row>
    <row r="141" spans="27:68" x14ac:dyDescent="0.25">
      <c r="AA141">
        <v>2006</v>
      </c>
      <c r="AC141" s="195">
        <v>2.5259999999999998</v>
      </c>
      <c r="AD141" s="195">
        <v>4.3170000000000002</v>
      </c>
      <c r="AE141" s="195">
        <v>6.3159999999999998</v>
      </c>
      <c r="AF141" s="195">
        <v>10.109</v>
      </c>
      <c r="AG141" s="195"/>
      <c r="AH141" s="195">
        <v>0.108</v>
      </c>
      <c r="AI141" s="195">
        <v>0.121</v>
      </c>
      <c r="AJ141" s="195">
        <v>0.22500000000000001</v>
      </c>
      <c r="AK141" s="195">
        <v>0.21</v>
      </c>
      <c r="AL141" s="195"/>
      <c r="AM141" s="1">
        <v>21814188</v>
      </c>
      <c r="AN141" s="1">
        <v>29602839</v>
      </c>
      <c r="AO141" s="1">
        <v>12445466</v>
      </c>
      <c r="AP141" s="1">
        <v>22900564</v>
      </c>
      <c r="AR141">
        <v>551</v>
      </c>
      <c r="AS141" s="1">
        <v>1278</v>
      </c>
      <c r="AT141">
        <v>786</v>
      </c>
      <c r="AU141" s="1">
        <v>2315</v>
      </c>
      <c r="AW141" s="195">
        <v>2.3149999999999999</v>
      </c>
      <c r="AX141" s="195">
        <v>4.08</v>
      </c>
      <c r="AY141" s="195">
        <v>5.8739999999999997</v>
      </c>
      <c r="AZ141" s="195">
        <v>9.6969999999999992</v>
      </c>
      <c r="BB141" s="195">
        <v>2.7370000000000001</v>
      </c>
      <c r="BC141" s="195">
        <v>4.5540000000000003</v>
      </c>
      <c r="BD141" s="195">
        <v>6.7569999999999997</v>
      </c>
      <c r="BE141" s="195">
        <v>10.521000000000001</v>
      </c>
      <c r="BG141" s="146">
        <f t="shared" si="79"/>
        <v>0.2110000000000003</v>
      </c>
      <c r="BH141" s="146">
        <f t="shared" si="77"/>
        <v>0.2370000000000001</v>
      </c>
      <c r="BI141" s="146">
        <f t="shared" si="77"/>
        <v>0.44099999999999984</v>
      </c>
      <c r="BJ141" s="146">
        <f t="shared" si="77"/>
        <v>0.41200000000000081</v>
      </c>
      <c r="BK141" s="146"/>
      <c r="BL141" s="146">
        <f t="shared" si="80"/>
        <v>0.21099999999999985</v>
      </c>
      <c r="BM141" s="146">
        <f t="shared" si="78"/>
        <v>0.2370000000000001</v>
      </c>
      <c r="BN141" s="146">
        <f t="shared" si="78"/>
        <v>0.44200000000000017</v>
      </c>
      <c r="BO141" s="146">
        <f t="shared" si="78"/>
        <v>0.41200000000000081</v>
      </c>
    </row>
    <row r="142" spans="27:68" x14ac:dyDescent="0.25">
      <c r="AA142">
        <v>2007</v>
      </c>
      <c r="AC142" s="195">
        <v>2.6320000000000001</v>
      </c>
      <c r="AD142" s="195">
        <v>4.3310000000000004</v>
      </c>
      <c r="AE142" s="195">
        <v>5.657</v>
      </c>
      <c r="AF142" s="195">
        <v>9.6199999999999992</v>
      </c>
      <c r="AG142" s="195"/>
      <c r="AH142" s="195">
        <v>0.11</v>
      </c>
      <c r="AI142" s="195">
        <v>0.121</v>
      </c>
      <c r="AJ142" s="195">
        <v>0.21099999999999999</v>
      </c>
      <c r="AK142" s="195">
        <v>0.20399999999999999</v>
      </c>
      <c r="AL142" s="195"/>
      <c r="AM142" s="1">
        <v>21804620</v>
      </c>
      <c r="AN142" s="1">
        <v>29808025</v>
      </c>
      <c r="AO142" s="1">
        <v>12692817</v>
      </c>
      <c r="AP142" s="1">
        <v>23149410</v>
      </c>
      <c r="AR142">
        <v>574</v>
      </c>
      <c r="AS142" s="1">
        <v>1291</v>
      </c>
      <c r="AT142">
        <v>718</v>
      </c>
      <c r="AU142" s="1">
        <v>2227</v>
      </c>
      <c r="AW142" s="195">
        <v>2.4169999999999998</v>
      </c>
      <c r="AX142" s="195">
        <v>4.0949999999999998</v>
      </c>
      <c r="AY142" s="195">
        <v>5.2430000000000003</v>
      </c>
      <c r="AZ142" s="195">
        <v>9.2210000000000001</v>
      </c>
      <c r="BB142" s="195">
        <v>2.8479999999999999</v>
      </c>
      <c r="BC142" s="195">
        <v>4.5670000000000002</v>
      </c>
      <c r="BD142" s="195">
        <v>6.0709999999999997</v>
      </c>
      <c r="BE142" s="195">
        <v>10.02</v>
      </c>
      <c r="BG142" s="146">
        <f t="shared" si="79"/>
        <v>0.21599999999999975</v>
      </c>
      <c r="BH142" s="146">
        <f t="shared" si="77"/>
        <v>0.23599999999999977</v>
      </c>
      <c r="BI142" s="146">
        <f t="shared" si="77"/>
        <v>0.4139999999999997</v>
      </c>
      <c r="BJ142" s="146">
        <f t="shared" si="77"/>
        <v>0.40000000000000036</v>
      </c>
      <c r="BK142" s="146"/>
      <c r="BL142" s="146">
        <f t="shared" si="80"/>
        <v>0.2150000000000003</v>
      </c>
      <c r="BM142" s="146">
        <f t="shared" si="78"/>
        <v>0.23600000000000065</v>
      </c>
      <c r="BN142" s="146">
        <f t="shared" si="78"/>
        <v>0.4139999999999997</v>
      </c>
      <c r="BO142" s="146">
        <f t="shared" si="78"/>
        <v>0.39899999999999913</v>
      </c>
    </row>
    <row r="143" spans="27:68" x14ac:dyDescent="0.25">
      <c r="AA143">
        <v>2008</v>
      </c>
      <c r="AC143" s="195">
        <v>2.681</v>
      </c>
      <c r="AD143" s="195">
        <v>4.1959999999999997</v>
      </c>
      <c r="AE143" s="195">
        <v>5.9989999999999997</v>
      </c>
      <c r="AF143" s="195">
        <v>9.4309999999999992</v>
      </c>
      <c r="AG143" s="195"/>
      <c r="AH143" s="195">
        <v>0.111</v>
      </c>
      <c r="AI143" s="195">
        <v>0.11799999999999999</v>
      </c>
      <c r="AJ143" s="195">
        <v>0.217</v>
      </c>
      <c r="AK143" s="195">
        <v>0.19900000000000001</v>
      </c>
      <c r="AL143" s="195"/>
      <c r="AM143" s="1">
        <v>21595328</v>
      </c>
      <c r="AN143" s="1">
        <v>30194274</v>
      </c>
      <c r="AO143" s="1">
        <v>12717958</v>
      </c>
      <c r="AP143" s="1">
        <v>23698009</v>
      </c>
      <c r="AR143">
        <v>579</v>
      </c>
      <c r="AS143" s="1">
        <v>1267</v>
      </c>
      <c r="AT143">
        <v>763</v>
      </c>
      <c r="AU143" s="1">
        <v>2235</v>
      </c>
      <c r="AW143" s="195">
        <v>2.4630000000000001</v>
      </c>
      <c r="AX143" s="195">
        <v>3.9649999999999999</v>
      </c>
      <c r="AY143" s="195">
        <v>5.5739999999999998</v>
      </c>
      <c r="AZ143" s="195">
        <v>9.0399999999999991</v>
      </c>
      <c r="BB143" s="195">
        <v>2.9</v>
      </c>
      <c r="BC143" s="195">
        <v>4.4269999999999996</v>
      </c>
      <c r="BD143" s="195">
        <v>6.4249999999999998</v>
      </c>
      <c r="BE143" s="195">
        <v>9.8219999999999992</v>
      </c>
      <c r="BG143" s="146">
        <f t="shared" si="79"/>
        <v>0.21899999999999986</v>
      </c>
      <c r="BH143" s="146">
        <f t="shared" si="77"/>
        <v>0.23099999999999987</v>
      </c>
      <c r="BI143" s="146">
        <f t="shared" si="77"/>
        <v>0.42600000000000016</v>
      </c>
      <c r="BJ143" s="146">
        <f t="shared" si="77"/>
        <v>0.39100000000000001</v>
      </c>
      <c r="BK143" s="146"/>
      <c r="BL143" s="146">
        <f t="shared" si="80"/>
        <v>0.21799999999999997</v>
      </c>
      <c r="BM143" s="146">
        <f t="shared" si="78"/>
        <v>0.23099999999999987</v>
      </c>
      <c r="BN143" s="146">
        <f t="shared" si="78"/>
        <v>0.42499999999999982</v>
      </c>
      <c r="BO143" s="146">
        <f t="shared" si="78"/>
        <v>0.39100000000000001</v>
      </c>
    </row>
    <row r="144" spans="27:68" x14ac:dyDescent="0.25">
      <c r="AA144">
        <v>2009</v>
      </c>
      <c r="AC144" s="195">
        <v>2.5379999999999998</v>
      </c>
      <c r="AD144" s="195">
        <v>4.1790000000000003</v>
      </c>
      <c r="AE144" s="195">
        <v>6.2039999999999997</v>
      </c>
      <c r="AF144" s="195">
        <v>9.6590000000000007</v>
      </c>
      <c r="AG144" s="195"/>
      <c r="AH144" s="195">
        <v>0.109</v>
      </c>
      <c r="AI144" s="195">
        <v>0.11700000000000001</v>
      </c>
      <c r="AJ144" s="195">
        <v>0.221</v>
      </c>
      <c r="AK144" s="195">
        <v>0.2</v>
      </c>
      <c r="AL144" s="195"/>
      <c r="AM144" s="1">
        <v>21396879</v>
      </c>
      <c r="AN144" s="1">
        <v>30530346</v>
      </c>
      <c r="AO144" s="1">
        <v>12652538</v>
      </c>
      <c r="AP144" s="1">
        <v>24154305</v>
      </c>
      <c r="AR144">
        <v>543</v>
      </c>
      <c r="AS144" s="1">
        <v>1276</v>
      </c>
      <c r="AT144">
        <v>785</v>
      </c>
      <c r="AU144" s="1">
        <v>2333</v>
      </c>
      <c r="AW144" s="195">
        <v>2.3239999999999998</v>
      </c>
      <c r="AX144" s="195">
        <v>3.95</v>
      </c>
      <c r="AY144" s="195">
        <v>5.77</v>
      </c>
      <c r="AZ144" s="195">
        <v>9.2669999999999995</v>
      </c>
      <c r="BB144" s="195">
        <v>2.7509999999999999</v>
      </c>
      <c r="BC144" s="195">
        <v>4.4089999999999998</v>
      </c>
      <c r="BD144" s="195">
        <v>6.6379999999999999</v>
      </c>
      <c r="BE144" s="195">
        <v>10.051</v>
      </c>
      <c r="BG144" s="146">
        <f t="shared" si="79"/>
        <v>0.21300000000000008</v>
      </c>
      <c r="BH144" s="146">
        <f t="shared" si="77"/>
        <v>0.22999999999999954</v>
      </c>
      <c r="BI144" s="146">
        <f t="shared" si="77"/>
        <v>0.43400000000000016</v>
      </c>
      <c r="BJ144" s="146">
        <f t="shared" si="77"/>
        <v>0.39199999999999946</v>
      </c>
      <c r="BK144" s="146"/>
      <c r="BL144" s="146">
        <f t="shared" si="80"/>
        <v>0.21399999999999997</v>
      </c>
      <c r="BM144" s="146">
        <f t="shared" si="78"/>
        <v>0.22900000000000009</v>
      </c>
      <c r="BN144" s="146">
        <f t="shared" si="78"/>
        <v>0.43400000000000016</v>
      </c>
      <c r="BO144" s="146">
        <f t="shared" si="78"/>
        <v>0.39200000000000124</v>
      </c>
    </row>
    <row r="145" spans="27:68" x14ac:dyDescent="0.25">
      <c r="AA145">
        <v>2010</v>
      </c>
      <c r="AC145" s="195">
        <v>2.3639999999999999</v>
      </c>
      <c r="AD145" s="195">
        <v>4.2160000000000002</v>
      </c>
      <c r="AE145" s="195">
        <v>6.12</v>
      </c>
      <c r="AF145" s="195">
        <v>9.4250000000000007</v>
      </c>
      <c r="AG145" s="195"/>
      <c r="AH145" s="195">
        <v>0.105</v>
      </c>
      <c r="AI145" s="195">
        <v>0.11700000000000001</v>
      </c>
      <c r="AJ145" s="195">
        <v>0.22</v>
      </c>
      <c r="AK145" s="195">
        <v>0.19600000000000001</v>
      </c>
      <c r="AL145" s="195"/>
      <c r="AM145" s="1">
        <v>21238249</v>
      </c>
      <c r="AN145" s="1">
        <v>30672088</v>
      </c>
      <c r="AO145" s="1">
        <v>12663524</v>
      </c>
      <c r="AP145" s="1">
        <v>24561208</v>
      </c>
      <c r="AR145">
        <v>502</v>
      </c>
      <c r="AS145" s="1">
        <v>1293</v>
      </c>
      <c r="AT145">
        <v>775</v>
      </c>
      <c r="AU145" s="1">
        <v>2315</v>
      </c>
      <c r="AW145" s="195">
        <v>2.157</v>
      </c>
      <c r="AX145" s="195">
        <v>3.9860000000000002</v>
      </c>
      <c r="AY145" s="195">
        <v>5.6890000000000001</v>
      </c>
      <c r="AZ145" s="195">
        <v>9.0410000000000004</v>
      </c>
      <c r="BB145" s="195">
        <v>2.57</v>
      </c>
      <c r="BC145" s="195">
        <v>4.4450000000000003</v>
      </c>
      <c r="BD145" s="195">
        <v>6.5510000000000002</v>
      </c>
      <c r="BE145" s="195">
        <v>9.8089999999999993</v>
      </c>
      <c r="BG145" s="146">
        <f t="shared" si="79"/>
        <v>0.20599999999999996</v>
      </c>
      <c r="BH145" s="146">
        <f t="shared" si="77"/>
        <v>0.22900000000000009</v>
      </c>
      <c r="BI145" s="146">
        <f t="shared" si="77"/>
        <v>0.43100000000000005</v>
      </c>
      <c r="BJ145" s="146">
        <f t="shared" si="77"/>
        <v>0.38399999999999856</v>
      </c>
      <c r="BK145" s="146"/>
      <c r="BL145" s="146">
        <f t="shared" si="80"/>
        <v>0.20699999999999985</v>
      </c>
      <c r="BM145" s="146">
        <f t="shared" si="78"/>
        <v>0.22999999999999998</v>
      </c>
      <c r="BN145" s="146">
        <f t="shared" si="78"/>
        <v>0.43100000000000005</v>
      </c>
      <c r="BO145" s="146">
        <f t="shared" si="78"/>
        <v>0.38400000000000034</v>
      </c>
    </row>
    <row r="146" spans="27:68" x14ac:dyDescent="0.25">
      <c r="AA146" s="69">
        <v>2011</v>
      </c>
      <c r="AB146" s="69"/>
      <c r="AC146" s="196">
        <v>2.5779999999999998</v>
      </c>
      <c r="AD146" s="196">
        <v>4.0140000000000002</v>
      </c>
      <c r="AE146" s="196">
        <v>5.7519999999999998</v>
      </c>
      <c r="AF146" s="196">
        <v>8.9280000000000008</v>
      </c>
      <c r="AG146" s="196"/>
      <c r="AH146" s="196">
        <v>0.111</v>
      </c>
      <c r="AI146" s="196">
        <v>0.114</v>
      </c>
      <c r="AJ146" s="196">
        <v>0.21199999999999999</v>
      </c>
      <c r="AK146" s="196">
        <v>0.189</v>
      </c>
      <c r="AL146" s="196"/>
      <c r="AM146" s="81">
        <v>20984164</v>
      </c>
      <c r="AN146" s="81">
        <v>31064709</v>
      </c>
      <c r="AO146" s="81">
        <v>12760530</v>
      </c>
      <c r="AP146" s="81">
        <v>25089598</v>
      </c>
      <c r="AQ146" s="69"/>
      <c r="AR146" s="69">
        <v>541</v>
      </c>
      <c r="AS146" s="81">
        <v>1247</v>
      </c>
      <c r="AT146" s="69">
        <v>734</v>
      </c>
      <c r="AU146" s="81">
        <v>2240</v>
      </c>
      <c r="AV146" s="69"/>
      <c r="AW146" s="196">
        <v>2.3610000000000002</v>
      </c>
      <c r="AX146" s="196">
        <v>3.7909999999999999</v>
      </c>
      <c r="AY146" s="196">
        <v>5.3360000000000003</v>
      </c>
      <c r="AZ146" s="196">
        <v>8.5579999999999998</v>
      </c>
      <c r="BA146" s="69"/>
      <c r="BB146" s="196">
        <v>2.7949999999999999</v>
      </c>
      <c r="BC146" s="196">
        <v>4.2370000000000001</v>
      </c>
      <c r="BD146" s="196">
        <v>6.1680000000000001</v>
      </c>
      <c r="BE146" s="196">
        <v>9.298</v>
      </c>
      <c r="BF146" s="69"/>
      <c r="BG146" s="145">
        <f t="shared" si="79"/>
        <v>0.21700000000000008</v>
      </c>
      <c r="BH146" s="145">
        <f t="shared" si="77"/>
        <v>0.22299999999999986</v>
      </c>
      <c r="BI146" s="145">
        <f t="shared" si="77"/>
        <v>0.41600000000000037</v>
      </c>
      <c r="BJ146" s="145">
        <f t="shared" si="77"/>
        <v>0.36999999999999922</v>
      </c>
      <c r="BK146" s="145"/>
      <c r="BL146" s="145">
        <f t="shared" si="80"/>
        <v>0.21699999999999964</v>
      </c>
      <c r="BM146" s="145">
        <f t="shared" si="78"/>
        <v>0.22300000000000031</v>
      </c>
      <c r="BN146" s="145">
        <f t="shared" si="78"/>
        <v>0.41599999999999948</v>
      </c>
      <c r="BO146" s="145">
        <f t="shared" si="78"/>
        <v>0.37000000000000099</v>
      </c>
      <c r="BP146" s="69"/>
    </row>
    <row r="147" spans="27:68" x14ac:dyDescent="0.25">
      <c r="AA147">
        <v>2012</v>
      </c>
      <c r="AC147" s="195">
        <v>2.6280000000000001</v>
      </c>
      <c r="AD147" s="195">
        <v>3.9380000000000002</v>
      </c>
      <c r="AE147" s="195">
        <v>5.5369999999999999</v>
      </c>
      <c r="AF147" s="195">
        <v>9.4540000000000006</v>
      </c>
      <c r="AG147" s="195"/>
      <c r="AH147" s="195">
        <v>0.112</v>
      </c>
      <c r="AI147" s="195">
        <v>0.112</v>
      </c>
      <c r="AJ147" s="195">
        <v>0.20699999999999999</v>
      </c>
      <c r="AK147" s="195">
        <v>0.193</v>
      </c>
      <c r="AL147" s="195"/>
      <c r="AM147" s="1">
        <v>20855516</v>
      </c>
      <c r="AN147" s="1">
        <v>31359915</v>
      </c>
      <c r="AO147" s="1">
        <v>12913500</v>
      </c>
      <c r="AP147" s="1">
        <v>25408034</v>
      </c>
      <c r="AR147">
        <v>548</v>
      </c>
      <c r="AS147" s="1">
        <v>1235</v>
      </c>
      <c r="AT147">
        <v>715</v>
      </c>
      <c r="AU147" s="1">
        <v>2402</v>
      </c>
      <c r="AW147" s="195">
        <v>2.4079999999999999</v>
      </c>
      <c r="AX147" s="195">
        <v>3.7189999999999999</v>
      </c>
      <c r="AY147" s="195">
        <v>5.1310000000000002</v>
      </c>
      <c r="AZ147" s="195">
        <v>9.0760000000000005</v>
      </c>
      <c r="BB147" s="195">
        <v>2.8479999999999999</v>
      </c>
      <c r="BC147" s="195">
        <v>4.1580000000000004</v>
      </c>
      <c r="BD147" s="195">
        <v>5.9429999999999996</v>
      </c>
      <c r="BE147" s="195">
        <v>9.8320000000000007</v>
      </c>
      <c r="BG147" s="146">
        <f t="shared" si="79"/>
        <v>0.21999999999999975</v>
      </c>
      <c r="BH147" s="146">
        <f t="shared" si="77"/>
        <v>0.2200000000000002</v>
      </c>
      <c r="BI147" s="146">
        <f t="shared" si="77"/>
        <v>0.40599999999999969</v>
      </c>
      <c r="BJ147" s="146">
        <f t="shared" si="77"/>
        <v>0.37800000000000011</v>
      </c>
      <c r="BK147" s="146"/>
      <c r="BL147" s="146">
        <f t="shared" si="80"/>
        <v>0.2200000000000002</v>
      </c>
      <c r="BM147" s="146">
        <f t="shared" si="78"/>
        <v>0.21900000000000031</v>
      </c>
      <c r="BN147" s="146">
        <f t="shared" si="78"/>
        <v>0.40599999999999969</v>
      </c>
      <c r="BO147" s="146">
        <f t="shared" si="78"/>
        <v>0.37800000000000011</v>
      </c>
    </row>
    <row r="148" spans="27:68" x14ac:dyDescent="0.25">
      <c r="AA148">
        <v>2013</v>
      </c>
      <c r="AC148" s="195">
        <v>2.5640000000000001</v>
      </c>
      <c r="AD148" s="195">
        <v>3.665</v>
      </c>
      <c r="AE148" s="195">
        <v>5.7949999999999999</v>
      </c>
      <c r="AF148" s="195">
        <v>9.0009999999999994</v>
      </c>
      <c r="AG148" s="195"/>
      <c r="AH148" s="195">
        <v>0.111</v>
      </c>
      <c r="AI148" s="195">
        <v>0.108</v>
      </c>
      <c r="AJ148" s="195">
        <v>0.21099999999999999</v>
      </c>
      <c r="AK148" s="195">
        <v>0.187</v>
      </c>
      <c r="AL148" s="195"/>
      <c r="AM148" s="1">
        <v>20862152</v>
      </c>
      <c r="AN148" s="1">
        <v>31457653</v>
      </c>
      <c r="AO148" s="1">
        <v>12994968</v>
      </c>
      <c r="AP148" s="1">
        <v>25774460</v>
      </c>
      <c r="AR148">
        <v>535</v>
      </c>
      <c r="AS148" s="1">
        <v>1153</v>
      </c>
      <c r="AT148">
        <v>753</v>
      </c>
      <c r="AU148" s="1">
        <v>2320</v>
      </c>
      <c r="AW148" s="195">
        <v>2.347</v>
      </c>
      <c r="AX148" s="195">
        <v>3.4540000000000002</v>
      </c>
      <c r="AY148" s="195">
        <v>5.3810000000000002</v>
      </c>
      <c r="AZ148" s="195">
        <v>8.6349999999999998</v>
      </c>
      <c r="BB148" s="195">
        <v>2.782</v>
      </c>
      <c r="BC148" s="195">
        <v>3.8769999999999998</v>
      </c>
      <c r="BD148" s="195">
        <v>6.2080000000000002</v>
      </c>
      <c r="BE148" s="195">
        <v>9.3670000000000009</v>
      </c>
      <c r="BG148" s="146">
        <f t="shared" si="79"/>
        <v>0.21799999999999997</v>
      </c>
      <c r="BH148" s="146">
        <f t="shared" si="77"/>
        <v>0.21199999999999974</v>
      </c>
      <c r="BI148" s="146">
        <f t="shared" si="77"/>
        <v>0.41300000000000026</v>
      </c>
      <c r="BJ148" s="146">
        <f t="shared" si="77"/>
        <v>0.36600000000000144</v>
      </c>
      <c r="BK148" s="146"/>
      <c r="BL148" s="146">
        <f t="shared" si="80"/>
        <v>0.21700000000000008</v>
      </c>
      <c r="BM148" s="146">
        <f t="shared" si="78"/>
        <v>0.21099999999999985</v>
      </c>
      <c r="BN148" s="146">
        <f t="shared" si="78"/>
        <v>0.4139999999999997</v>
      </c>
      <c r="BO148" s="146">
        <f t="shared" si="78"/>
        <v>0.36599999999999966</v>
      </c>
    </row>
    <row r="149" spans="27:68" x14ac:dyDescent="0.25">
      <c r="AA149">
        <v>2014</v>
      </c>
      <c r="AC149" s="195">
        <v>2.4569999999999999</v>
      </c>
      <c r="AD149" s="195">
        <v>3.9569999999999999</v>
      </c>
      <c r="AE149" s="195">
        <v>5.6989999999999998</v>
      </c>
      <c r="AF149" s="195">
        <v>8.8279999999999994</v>
      </c>
      <c r="AG149" s="195"/>
      <c r="AH149" s="195">
        <v>0.108</v>
      </c>
      <c r="AI149" s="195">
        <v>0.112</v>
      </c>
      <c r="AJ149" s="195">
        <v>0.20699999999999999</v>
      </c>
      <c r="AK149" s="195">
        <v>0.185</v>
      </c>
      <c r="AL149" s="195"/>
      <c r="AM149" s="1">
        <v>20917489</v>
      </c>
      <c r="AN149" s="1">
        <v>31464158</v>
      </c>
      <c r="AO149" s="1">
        <v>13248611</v>
      </c>
      <c r="AP149" s="1">
        <v>25904998</v>
      </c>
      <c r="AR149">
        <v>514</v>
      </c>
      <c r="AS149" s="1">
        <v>1245</v>
      </c>
      <c r="AT149">
        <v>755</v>
      </c>
      <c r="AU149" s="1">
        <v>2287</v>
      </c>
      <c r="AW149" s="195">
        <v>2.2450000000000001</v>
      </c>
      <c r="AX149" s="195">
        <v>3.7370000000000001</v>
      </c>
      <c r="AY149" s="195">
        <v>5.2919999999999998</v>
      </c>
      <c r="AZ149" s="195">
        <v>8.4670000000000005</v>
      </c>
      <c r="BB149" s="195">
        <v>2.67</v>
      </c>
      <c r="BC149" s="195">
        <v>4.1769999999999996</v>
      </c>
      <c r="BD149" s="195">
        <v>6.1050000000000004</v>
      </c>
      <c r="BE149" s="195">
        <v>9.19</v>
      </c>
      <c r="BG149" s="146">
        <f t="shared" si="79"/>
        <v>0.21300000000000008</v>
      </c>
      <c r="BH149" s="146">
        <f t="shared" si="77"/>
        <v>0.21999999999999975</v>
      </c>
      <c r="BI149" s="146">
        <f t="shared" si="77"/>
        <v>0.40600000000000058</v>
      </c>
      <c r="BJ149" s="146">
        <f t="shared" si="77"/>
        <v>0.3620000000000001</v>
      </c>
      <c r="BK149" s="146"/>
      <c r="BL149" s="146">
        <f t="shared" si="80"/>
        <v>0.21199999999999974</v>
      </c>
      <c r="BM149" s="146">
        <f t="shared" si="78"/>
        <v>0.21999999999999975</v>
      </c>
      <c r="BN149" s="146">
        <f t="shared" si="78"/>
        <v>0.40700000000000003</v>
      </c>
      <c r="BO149" s="146">
        <f t="shared" si="78"/>
        <v>0.36099999999999888</v>
      </c>
    </row>
    <row r="150" spans="27:68" x14ac:dyDescent="0.25">
      <c r="AA150">
        <v>2015</v>
      </c>
      <c r="AC150" s="195">
        <v>2.661</v>
      </c>
      <c r="AD150" s="195">
        <v>3.5750000000000002</v>
      </c>
      <c r="AE150" s="195">
        <v>5.2279999999999998</v>
      </c>
      <c r="AF150" s="195">
        <v>9.1280000000000001</v>
      </c>
      <c r="AG150" s="195"/>
      <c r="AH150" s="195">
        <v>0.113</v>
      </c>
      <c r="AI150" s="195">
        <v>0.107</v>
      </c>
      <c r="AJ150" s="195">
        <v>0.19500000000000001</v>
      </c>
      <c r="AK150" s="195">
        <v>0.187</v>
      </c>
      <c r="AL150" s="195"/>
      <c r="AM150" s="1">
        <v>20898016</v>
      </c>
      <c r="AN150" s="1">
        <v>31219892</v>
      </c>
      <c r="AO150" s="1">
        <v>13713746</v>
      </c>
      <c r="AP150" s="1">
        <v>26128618</v>
      </c>
      <c r="AR150">
        <v>556</v>
      </c>
      <c r="AS150" s="1">
        <v>1116</v>
      </c>
      <c r="AT150">
        <v>717</v>
      </c>
      <c r="AU150" s="1">
        <v>2385</v>
      </c>
      <c r="AW150" s="195">
        <v>2.4390000000000001</v>
      </c>
      <c r="AX150" s="195">
        <v>3.3650000000000002</v>
      </c>
      <c r="AY150" s="195">
        <v>4.8460000000000001</v>
      </c>
      <c r="AZ150" s="195">
        <v>8.7620000000000005</v>
      </c>
      <c r="BB150" s="195">
        <v>2.8820000000000001</v>
      </c>
      <c r="BC150" s="195">
        <v>3.7839999999999998</v>
      </c>
      <c r="BD150" s="195">
        <v>5.6109999999999998</v>
      </c>
      <c r="BE150" s="195">
        <v>9.4939999999999998</v>
      </c>
      <c r="BG150" s="146">
        <f t="shared" si="79"/>
        <v>0.22100000000000009</v>
      </c>
      <c r="BH150" s="146">
        <f t="shared" ref="BH150:BH157" si="81">BC150-AD150</f>
        <v>0.20899999999999963</v>
      </c>
      <c r="BI150" s="146">
        <f t="shared" ref="BI150:BI157" si="82">BD150-AE150</f>
        <v>0.38300000000000001</v>
      </c>
      <c r="BJ150" s="146">
        <f t="shared" ref="BJ150:BJ157" si="83">BE150-AF150</f>
        <v>0.36599999999999966</v>
      </c>
      <c r="BK150" s="146"/>
      <c r="BL150" s="146">
        <f t="shared" si="80"/>
        <v>0.22199999999999998</v>
      </c>
      <c r="BM150" s="146">
        <f t="shared" ref="BM150:BM157" si="84">AD150-AX150</f>
        <v>0.20999999999999996</v>
      </c>
      <c r="BN150" s="146">
        <f t="shared" ref="BN150:BN157" si="85">AE150-AY150</f>
        <v>0.38199999999999967</v>
      </c>
      <c r="BO150" s="146">
        <f t="shared" ref="BO150:BP157" si="86">AF150-AZ150</f>
        <v>0.36599999999999966</v>
      </c>
    </row>
    <row r="151" spans="27:68" x14ac:dyDescent="0.25">
      <c r="AA151">
        <v>2016</v>
      </c>
      <c r="AC151" s="195">
        <v>2.5489999999999999</v>
      </c>
      <c r="AD151" s="195">
        <v>3.524</v>
      </c>
      <c r="AE151" s="195">
        <v>5.1970000000000001</v>
      </c>
      <c r="AF151" s="195">
        <v>9.3940000000000001</v>
      </c>
      <c r="AG151" s="195"/>
      <c r="AH151" s="195">
        <v>0.111</v>
      </c>
      <c r="AI151" s="195">
        <v>0.107</v>
      </c>
      <c r="AJ151" s="195">
        <v>0.192</v>
      </c>
      <c r="AK151" s="195">
        <v>0.189</v>
      </c>
      <c r="AL151" s="195"/>
      <c r="AM151" s="1">
        <v>20870650</v>
      </c>
      <c r="AN151" s="1">
        <v>30843811</v>
      </c>
      <c r="AO151" s="1">
        <v>14064812</v>
      </c>
      <c r="AP151" s="1">
        <v>26270896</v>
      </c>
      <c r="AR151">
        <v>532</v>
      </c>
      <c r="AS151" s="1">
        <v>1087</v>
      </c>
      <c r="AT151">
        <v>731</v>
      </c>
      <c r="AU151" s="1">
        <v>2468</v>
      </c>
      <c r="AW151" s="195">
        <v>2.3319999999999999</v>
      </c>
      <c r="AX151" s="195">
        <v>3.3149999999999999</v>
      </c>
      <c r="AY151" s="195">
        <v>4.8209999999999997</v>
      </c>
      <c r="AZ151" s="195">
        <v>9.0239999999999991</v>
      </c>
      <c r="BB151" s="195">
        <v>2.766</v>
      </c>
      <c r="BC151" s="195">
        <v>3.734</v>
      </c>
      <c r="BD151" s="195">
        <v>5.5739999999999998</v>
      </c>
      <c r="BE151" s="195">
        <v>9.7650000000000006</v>
      </c>
      <c r="BG151" s="146">
        <f t="shared" si="79"/>
        <v>0.21700000000000008</v>
      </c>
      <c r="BH151" s="146">
        <f t="shared" si="81"/>
        <v>0.20999999999999996</v>
      </c>
      <c r="BI151" s="146">
        <f t="shared" si="82"/>
        <v>0.37699999999999978</v>
      </c>
      <c r="BJ151" s="146">
        <f t="shared" si="83"/>
        <v>0.37100000000000044</v>
      </c>
      <c r="BK151" s="146"/>
      <c r="BL151" s="146">
        <f t="shared" si="80"/>
        <v>0.21700000000000008</v>
      </c>
      <c r="BM151" s="146">
        <f t="shared" si="84"/>
        <v>0.20900000000000007</v>
      </c>
      <c r="BN151" s="146">
        <f t="shared" si="85"/>
        <v>0.37600000000000033</v>
      </c>
      <c r="BO151" s="146">
        <f t="shared" si="86"/>
        <v>0.37000000000000099</v>
      </c>
    </row>
    <row r="152" spans="27:68" x14ac:dyDescent="0.25">
      <c r="AA152">
        <v>2017</v>
      </c>
      <c r="AC152" s="195">
        <v>2.4569999999999999</v>
      </c>
      <c r="AD152" s="195">
        <v>3.423</v>
      </c>
      <c r="AE152" s="195">
        <v>4.8710000000000004</v>
      </c>
      <c r="AF152" s="195">
        <v>8.7170000000000005</v>
      </c>
      <c r="AG152" s="195"/>
      <c r="AH152" s="195">
        <v>0.108</v>
      </c>
      <c r="AI152" s="195">
        <v>0.106</v>
      </c>
      <c r="AJ152" s="195">
        <v>0.185</v>
      </c>
      <c r="AK152" s="195">
        <v>0.18099999999999999</v>
      </c>
      <c r="AL152" s="195"/>
      <c r="AM152" s="1">
        <v>20916446</v>
      </c>
      <c r="AN152" s="1">
        <v>30616469</v>
      </c>
      <c r="AO152" s="1">
        <v>14287315</v>
      </c>
      <c r="AP152" s="1">
        <v>26683879</v>
      </c>
      <c r="AR152">
        <v>514</v>
      </c>
      <c r="AS152" s="1">
        <v>1048</v>
      </c>
      <c r="AT152">
        <v>696</v>
      </c>
      <c r="AU152" s="1">
        <v>2326</v>
      </c>
      <c r="AW152" s="195">
        <v>2.2450000000000001</v>
      </c>
      <c r="AX152" s="195">
        <v>3.2160000000000002</v>
      </c>
      <c r="AY152" s="195">
        <v>4.51</v>
      </c>
      <c r="AZ152" s="195">
        <v>8.3629999999999995</v>
      </c>
      <c r="BB152" s="195">
        <v>2.67</v>
      </c>
      <c r="BC152" s="195">
        <v>3.63</v>
      </c>
      <c r="BD152" s="195">
        <v>5.2329999999999997</v>
      </c>
      <c r="BE152" s="195">
        <v>9.0709999999999997</v>
      </c>
      <c r="BG152" s="146">
        <f t="shared" si="79"/>
        <v>0.21300000000000008</v>
      </c>
      <c r="BH152" s="146">
        <f t="shared" si="81"/>
        <v>0.20699999999999985</v>
      </c>
      <c r="BI152" s="146">
        <f t="shared" si="82"/>
        <v>0.36199999999999921</v>
      </c>
      <c r="BJ152" s="146">
        <f t="shared" si="83"/>
        <v>0.3539999999999992</v>
      </c>
      <c r="BK152" s="146"/>
      <c r="BL152" s="146">
        <f t="shared" si="80"/>
        <v>0.21199999999999974</v>
      </c>
      <c r="BM152" s="146">
        <f t="shared" si="84"/>
        <v>0.20699999999999985</v>
      </c>
      <c r="BN152" s="146">
        <f t="shared" si="85"/>
        <v>0.36100000000000065</v>
      </c>
      <c r="BO152" s="146">
        <f t="shared" si="86"/>
        <v>0.35400000000000098</v>
      </c>
    </row>
    <row r="153" spans="27:68" x14ac:dyDescent="0.25">
      <c r="AA153">
        <v>2018</v>
      </c>
      <c r="AC153" s="195">
        <v>2.7349999999999999</v>
      </c>
      <c r="AD153" s="195">
        <v>3.2930000000000001</v>
      </c>
      <c r="AE153" s="195">
        <v>4.7709999999999999</v>
      </c>
      <c r="AF153" s="195">
        <v>8.9130000000000003</v>
      </c>
      <c r="AG153" s="195"/>
      <c r="AH153" s="195">
        <v>0.115</v>
      </c>
      <c r="AI153" s="195">
        <v>0.104</v>
      </c>
      <c r="AJ153" s="195">
        <v>0.184</v>
      </c>
      <c r="AK153" s="195">
        <v>0.18099999999999999</v>
      </c>
      <c r="AL153" s="195"/>
      <c r="AM153" s="1">
        <v>20837856</v>
      </c>
      <c r="AN153" s="1">
        <v>30456902</v>
      </c>
      <c r="AO153" s="1">
        <v>14148975</v>
      </c>
      <c r="AP153" s="1">
        <v>27230607</v>
      </c>
      <c r="AR153">
        <v>570</v>
      </c>
      <c r="AS153" s="1">
        <v>1003</v>
      </c>
      <c r="AT153">
        <v>675</v>
      </c>
      <c r="AU153" s="1">
        <v>2427</v>
      </c>
      <c r="AW153" s="195">
        <v>2.5110000000000001</v>
      </c>
      <c r="AX153" s="195">
        <v>3.089</v>
      </c>
      <c r="AY153" s="195">
        <v>4.4109999999999996</v>
      </c>
      <c r="AZ153" s="195">
        <v>8.5579999999999998</v>
      </c>
      <c r="BB153" s="195">
        <v>2.96</v>
      </c>
      <c r="BC153" s="195">
        <v>3.4969999999999999</v>
      </c>
      <c r="BD153" s="195">
        <v>5.1310000000000002</v>
      </c>
      <c r="BE153" s="195">
        <v>9.2669999999999995</v>
      </c>
      <c r="BG153" s="146">
        <f t="shared" si="79"/>
        <v>0.22500000000000009</v>
      </c>
      <c r="BH153" s="146">
        <f t="shared" si="81"/>
        <v>0.20399999999999974</v>
      </c>
      <c r="BI153" s="146">
        <f t="shared" si="82"/>
        <v>0.36000000000000032</v>
      </c>
      <c r="BJ153" s="146">
        <f t="shared" si="83"/>
        <v>0.3539999999999992</v>
      </c>
      <c r="BK153" s="146"/>
      <c r="BL153" s="146">
        <f t="shared" si="80"/>
        <v>0.22399999999999975</v>
      </c>
      <c r="BM153" s="146">
        <f t="shared" si="84"/>
        <v>0.20400000000000018</v>
      </c>
      <c r="BN153" s="146">
        <f t="shared" si="85"/>
        <v>0.36000000000000032</v>
      </c>
      <c r="BO153" s="146">
        <f t="shared" si="86"/>
        <v>0.35500000000000043</v>
      </c>
    </row>
    <row r="154" spans="27:68" x14ac:dyDescent="0.25">
      <c r="AA154">
        <v>2019</v>
      </c>
      <c r="AC154" s="195">
        <v>2.3210000000000002</v>
      </c>
      <c r="AD154" s="195">
        <v>3.5369999999999999</v>
      </c>
      <c r="AE154" s="195">
        <v>5.1139999999999999</v>
      </c>
      <c r="AF154" s="195">
        <v>8.4939999999999998</v>
      </c>
      <c r="AG154" s="195"/>
      <c r="AH154" s="195">
        <v>0.106</v>
      </c>
      <c r="AI154" s="195">
        <v>0.108</v>
      </c>
      <c r="AJ154" s="195">
        <v>0.192</v>
      </c>
      <c r="AK154" s="195">
        <v>0.17499999999999999</v>
      </c>
      <c r="AL154" s="195"/>
      <c r="AM154" s="1">
        <v>20807984</v>
      </c>
      <c r="AN154" s="1">
        <v>30219206</v>
      </c>
      <c r="AO154" s="1">
        <v>13884147</v>
      </c>
      <c r="AP154" s="1">
        <v>27596042</v>
      </c>
      <c r="AR154">
        <v>483</v>
      </c>
      <c r="AS154" s="1">
        <v>1069</v>
      </c>
      <c r="AT154">
        <v>710</v>
      </c>
      <c r="AU154" s="1">
        <v>2344</v>
      </c>
      <c r="AW154" s="195">
        <v>2.1139999999999999</v>
      </c>
      <c r="AX154" s="195">
        <v>3.3250000000000002</v>
      </c>
      <c r="AY154" s="195">
        <v>4.7380000000000004</v>
      </c>
      <c r="AZ154" s="195">
        <v>8.15</v>
      </c>
      <c r="BB154" s="195">
        <v>2.528</v>
      </c>
      <c r="BC154" s="195">
        <v>3.75</v>
      </c>
      <c r="BD154" s="195">
        <v>5.49</v>
      </c>
      <c r="BE154" s="195">
        <v>8.8379999999999992</v>
      </c>
      <c r="BG154" s="146">
        <f t="shared" si="79"/>
        <v>0.20699999999999985</v>
      </c>
      <c r="BH154" s="146">
        <f t="shared" si="81"/>
        <v>0.21300000000000008</v>
      </c>
      <c r="BI154" s="146">
        <f t="shared" si="82"/>
        <v>0.37600000000000033</v>
      </c>
      <c r="BJ154" s="146">
        <f t="shared" si="83"/>
        <v>0.34399999999999942</v>
      </c>
      <c r="BK154" s="146"/>
      <c r="BL154" s="146">
        <f t="shared" si="80"/>
        <v>0.20700000000000029</v>
      </c>
      <c r="BM154" s="146">
        <f t="shared" si="84"/>
        <v>0.21199999999999974</v>
      </c>
      <c r="BN154" s="146">
        <f t="shared" si="85"/>
        <v>0.37599999999999945</v>
      </c>
      <c r="BO154" s="146">
        <f t="shared" si="86"/>
        <v>0.34399999999999942</v>
      </c>
    </row>
    <row r="155" spans="27:68" x14ac:dyDescent="0.25">
      <c r="AA155">
        <v>2020</v>
      </c>
      <c r="AC155" s="195">
        <v>2.331</v>
      </c>
      <c r="AD155" s="195">
        <v>3.3239999999999998</v>
      </c>
      <c r="AE155" s="195">
        <v>4.734</v>
      </c>
      <c r="AF155" s="195">
        <v>8.4589999999999996</v>
      </c>
      <c r="AG155" s="195"/>
      <c r="AH155" s="195">
        <v>0.106</v>
      </c>
      <c r="AI155" s="195">
        <v>0.105</v>
      </c>
      <c r="AJ155" s="195">
        <v>0.186</v>
      </c>
      <c r="AK155" s="195">
        <v>0.17399999999999999</v>
      </c>
      <c r="AL155" s="195"/>
      <c r="AM155" s="1">
        <v>20934966</v>
      </c>
      <c r="AN155" s="1">
        <v>30026997</v>
      </c>
      <c r="AO155" s="1">
        <v>13645135</v>
      </c>
      <c r="AP155" s="1">
        <v>27981964</v>
      </c>
      <c r="AR155">
        <v>488</v>
      </c>
      <c r="AS155">
        <v>998</v>
      </c>
      <c r="AT155">
        <v>646</v>
      </c>
      <c r="AU155" s="1">
        <v>2367</v>
      </c>
      <c r="AW155" s="195">
        <v>2.1240000000000001</v>
      </c>
      <c r="AX155" s="195">
        <v>3.117</v>
      </c>
      <c r="AY155" s="195">
        <v>4.3689999999999998</v>
      </c>
      <c r="AZ155" s="195">
        <v>8.1180000000000003</v>
      </c>
      <c r="BB155" s="195">
        <v>2.5379999999999998</v>
      </c>
      <c r="BC155" s="195">
        <v>3.53</v>
      </c>
      <c r="BD155" s="195">
        <v>5.0990000000000002</v>
      </c>
      <c r="BE155" s="195">
        <v>8.8000000000000007</v>
      </c>
      <c r="BG155" s="146">
        <f t="shared" si="79"/>
        <v>0.20699999999999985</v>
      </c>
      <c r="BH155" s="146">
        <f t="shared" si="81"/>
        <v>0.20599999999999996</v>
      </c>
      <c r="BI155" s="146">
        <f t="shared" si="82"/>
        <v>0.36500000000000021</v>
      </c>
      <c r="BJ155" s="146">
        <f t="shared" si="83"/>
        <v>0.34100000000000108</v>
      </c>
      <c r="BK155" s="146"/>
      <c r="BL155" s="146">
        <f t="shared" si="80"/>
        <v>0.20699999999999985</v>
      </c>
      <c r="BM155" s="146">
        <f t="shared" si="84"/>
        <v>0.20699999999999985</v>
      </c>
      <c r="BN155" s="146">
        <f t="shared" si="85"/>
        <v>0.36500000000000021</v>
      </c>
      <c r="BO155" s="146">
        <f t="shared" si="86"/>
        <v>0.3409999999999993</v>
      </c>
    </row>
    <row r="156" spans="27:68" x14ac:dyDescent="0.25">
      <c r="AA156">
        <v>2021</v>
      </c>
      <c r="AC156" s="195">
        <v>2.5459999999999998</v>
      </c>
      <c r="AD156" s="195">
        <v>3.2370000000000001</v>
      </c>
      <c r="AE156" s="195">
        <v>5.2439999999999998</v>
      </c>
      <c r="AF156" s="195">
        <v>8.4390000000000001</v>
      </c>
      <c r="AG156" s="195">
        <v>7.8620000000000001</v>
      </c>
      <c r="AH156" s="195">
        <v>0.108</v>
      </c>
      <c r="AI156" s="195">
        <v>0.104</v>
      </c>
      <c r="AJ156" s="195">
        <v>0.19900000000000001</v>
      </c>
      <c r="AK156" s="195">
        <v>0.17399999999999999</v>
      </c>
      <c r="AL156" s="195">
        <v>0.184</v>
      </c>
      <c r="AM156" s="1">
        <v>21875337</v>
      </c>
      <c r="AN156" s="1">
        <v>30088900</v>
      </c>
      <c r="AO156" s="1">
        <v>13177685</v>
      </c>
      <c r="AP156" s="1">
        <v>27835025</v>
      </c>
      <c r="AQ156" s="1">
        <v>23303269</v>
      </c>
      <c r="AR156">
        <v>557</v>
      </c>
      <c r="AS156">
        <v>974</v>
      </c>
      <c r="AT156">
        <v>691</v>
      </c>
      <c r="AU156" s="1">
        <v>2349</v>
      </c>
      <c r="AV156" s="1">
        <v>1832</v>
      </c>
      <c r="AW156" s="195">
        <v>2.335</v>
      </c>
      <c r="AX156" s="195">
        <v>3.0339999999999998</v>
      </c>
      <c r="AY156" s="195">
        <v>4.8529999999999998</v>
      </c>
      <c r="AZ156" s="195">
        <v>8.0980000000000008</v>
      </c>
      <c r="BA156" t="s">
        <v>875</v>
      </c>
      <c r="BB156" s="195">
        <v>2.758</v>
      </c>
      <c r="BC156" s="195">
        <v>3.44</v>
      </c>
      <c r="BD156" s="195">
        <v>5.6349999999999998</v>
      </c>
      <c r="BE156" s="195">
        <v>8.7799999999999994</v>
      </c>
      <c r="BF156" s="195" t="s">
        <v>875</v>
      </c>
      <c r="BG156" s="146">
        <f t="shared" si="79"/>
        <v>0.21200000000000019</v>
      </c>
      <c r="BH156" s="146">
        <f t="shared" si="81"/>
        <v>0.20299999999999985</v>
      </c>
      <c r="BI156" s="146">
        <f t="shared" si="82"/>
        <v>0.39100000000000001</v>
      </c>
      <c r="BJ156" s="146">
        <f t="shared" si="83"/>
        <v>0.3409999999999993</v>
      </c>
      <c r="BK156" s="146" t="e">
        <f t="shared" ref="BK156:BK157" si="87">BF156-AG156</f>
        <v>#VALUE!</v>
      </c>
      <c r="BL156" s="146">
        <f t="shared" si="80"/>
        <v>0.21099999999999985</v>
      </c>
      <c r="BM156" s="146">
        <f t="shared" si="84"/>
        <v>0.20300000000000029</v>
      </c>
      <c r="BN156" s="146">
        <f t="shared" si="85"/>
        <v>0.39100000000000001</v>
      </c>
      <c r="BO156" s="146">
        <f t="shared" si="86"/>
        <v>0.3409999999999993</v>
      </c>
      <c r="BP156" s="146" t="e">
        <f t="shared" si="86"/>
        <v>#VALUE!</v>
      </c>
    </row>
    <row r="157" spans="27:68" x14ac:dyDescent="0.25">
      <c r="AA157" s="23">
        <v>2022</v>
      </c>
      <c r="AB157" s="23"/>
      <c r="AC157" s="197">
        <v>2.5489999999999999</v>
      </c>
      <c r="AD157" s="197">
        <v>3.4409999999999998</v>
      </c>
      <c r="AE157" s="197">
        <v>5.1079999999999997</v>
      </c>
      <c r="AF157" s="197">
        <v>8.5839999999999996</v>
      </c>
      <c r="AG157" s="197">
        <v>7.8920000000000003</v>
      </c>
      <c r="AH157" s="197">
        <v>0.108</v>
      </c>
      <c r="AI157" s="197">
        <v>0.105</v>
      </c>
      <c r="AJ157" s="197">
        <v>0.19700000000000001</v>
      </c>
      <c r="AK157" s="197">
        <v>0.17599999999999999</v>
      </c>
      <c r="AL157" s="197">
        <v>0.184</v>
      </c>
      <c r="AM157" s="80">
        <v>21657357</v>
      </c>
      <c r="AN157" s="80">
        <v>31328131</v>
      </c>
      <c r="AO157" s="80">
        <v>13117490</v>
      </c>
      <c r="AP157" s="80">
        <v>27853798</v>
      </c>
      <c r="AQ157" s="80">
        <v>23239275</v>
      </c>
      <c r="AR157" s="23">
        <v>552</v>
      </c>
      <c r="AS157" s="80">
        <v>1078</v>
      </c>
      <c r="AT157" s="23">
        <v>670</v>
      </c>
      <c r="AU157" s="80">
        <v>2391</v>
      </c>
      <c r="AV157" s="80">
        <v>1834</v>
      </c>
      <c r="AW157" s="197">
        <v>2.3359999999999999</v>
      </c>
      <c r="AX157" s="197">
        <v>3.2360000000000002</v>
      </c>
      <c r="AY157" s="197">
        <v>4.7210000000000001</v>
      </c>
      <c r="AZ157" s="197">
        <v>8.24</v>
      </c>
      <c r="BA157" s="23" t="s">
        <v>876</v>
      </c>
      <c r="BB157" s="197">
        <v>2.7610000000000001</v>
      </c>
      <c r="BC157" s="197">
        <v>3.6459999999999999</v>
      </c>
      <c r="BD157" s="197">
        <v>5.4939999999999998</v>
      </c>
      <c r="BE157" s="197">
        <v>8.9280000000000008</v>
      </c>
      <c r="BF157" s="197" t="s">
        <v>876</v>
      </c>
      <c r="BG157" s="194">
        <f t="shared" si="79"/>
        <v>0.21200000000000019</v>
      </c>
      <c r="BH157" s="194">
        <f t="shared" si="81"/>
        <v>0.20500000000000007</v>
      </c>
      <c r="BI157" s="194">
        <f t="shared" si="82"/>
        <v>0.38600000000000012</v>
      </c>
      <c r="BJ157" s="194">
        <f t="shared" si="83"/>
        <v>0.34400000000000119</v>
      </c>
      <c r="BK157" s="194" t="e">
        <f t="shared" si="87"/>
        <v>#VALUE!</v>
      </c>
      <c r="BL157" s="194">
        <f t="shared" si="80"/>
        <v>0.21300000000000008</v>
      </c>
      <c r="BM157" s="194">
        <f t="shared" si="84"/>
        <v>0.20499999999999963</v>
      </c>
      <c r="BN157" s="194">
        <f t="shared" si="85"/>
        <v>0.38699999999999957</v>
      </c>
      <c r="BO157" s="194">
        <f t="shared" si="86"/>
        <v>0.34399999999999942</v>
      </c>
      <c r="BP157" s="194" t="e">
        <f t="shared" si="86"/>
        <v>#VALUE!</v>
      </c>
    </row>
    <row r="158" spans="27:68" x14ac:dyDescent="0.25">
      <c r="AW158" s="79" t="s">
        <v>150</v>
      </c>
      <c r="BB158" s="79" t="s">
        <v>18</v>
      </c>
      <c r="BG158" s="79" t="s">
        <v>902</v>
      </c>
      <c r="BL158" s="79" t="s">
        <v>151</v>
      </c>
    </row>
    <row r="159" spans="27:68" x14ac:dyDescent="0.25">
      <c r="AA159" s="20" t="s">
        <v>406</v>
      </c>
      <c r="AB159" s="20"/>
      <c r="AC159" s="37">
        <f>AVERAGE(AC134:AC145)</f>
        <v>2.8318333333333334</v>
      </c>
      <c r="AD159" s="37">
        <f t="shared" ref="AD159:AF159" si="88">AVERAGE(AD134:AD145)</f>
        <v>4.4674166666666668</v>
      </c>
      <c r="AE159" s="37">
        <f t="shared" si="88"/>
        <v>6.2129166666666675</v>
      </c>
      <c r="AF159" s="37">
        <f t="shared" si="88"/>
        <v>10.052999999999999</v>
      </c>
      <c r="AG159" s="37"/>
      <c r="AV159" s="20" t="s">
        <v>899</v>
      </c>
      <c r="AW159" s="225">
        <f>AVERAGE(AW134:AW145)</f>
        <v>2.6048333333333331</v>
      </c>
      <c r="AX159" s="225">
        <f t="shared" ref="AX159:AZ159" si="89">AVERAGE(AX134:AX145)</f>
        <v>4.2242499999999996</v>
      </c>
      <c r="AY159" s="225">
        <f t="shared" si="89"/>
        <v>5.723727272727273</v>
      </c>
      <c r="AZ159" s="225">
        <f t="shared" si="89"/>
        <v>9.6505833333333317</v>
      </c>
      <c r="BA159" s="230"/>
      <c r="BB159" s="225">
        <f>AVERAGE(BB134:BB145)</f>
        <v>3.0587499999999999</v>
      </c>
      <c r="BC159" s="225">
        <f t="shared" ref="BC159:BE159" si="90">AVERAGE(BC134:BC145)</f>
        <v>4.7106666666666666</v>
      </c>
      <c r="BD159" s="225">
        <f t="shared" si="90"/>
        <v>6.6611666666666665</v>
      </c>
      <c r="BE159" s="225">
        <f t="shared" si="90"/>
        <v>10.455416666666666</v>
      </c>
      <c r="BG159" s="237">
        <f>AVERAGE(BG134:BG145)</f>
        <v>0.22691666666666666</v>
      </c>
      <c r="BH159" s="225">
        <f t="shared" ref="BH159" si="91">AVERAGE(BH134:BH145)</f>
        <v>0.24324999999999988</v>
      </c>
      <c r="BI159" s="225">
        <f t="shared" ref="BI159:BJ159" si="92">AVERAGE(BI134:BI145)</f>
        <v>0.44824999999999998</v>
      </c>
      <c r="BJ159" s="225">
        <f t="shared" si="92"/>
        <v>0.40241666666666687</v>
      </c>
      <c r="BK159" s="230"/>
      <c r="BL159" s="225">
        <f>AVERAGE(BL134:BL145)</f>
        <v>0.22700000000000001</v>
      </c>
      <c r="BM159" s="225">
        <f>AVERAGE(BM134:BM145)</f>
        <v>0.24316666666666678</v>
      </c>
      <c r="BN159" s="225">
        <f t="shared" ref="BN159:BO159" si="93">AVERAGE(BN134:BN145)</f>
        <v>0.96616666666666673</v>
      </c>
      <c r="BO159" s="238">
        <f t="shared" si="93"/>
        <v>0.40241666666666687</v>
      </c>
    </row>
    <row r="160" spans="27:68" x14ac:dyDescent="0.25">
      <c r="AA160" s="20" t="s">
        <v>407</v>
      </c>
      <c r="AB160" s="20"/>
      <c r="AC160" s="37">
        <f>AVERAGE(AC146:AC157)</f>
        <v>2.531333333333333</v>
      </c>
      <c r="AD160" s="37">
        <f t="shared" ref="AD160:AF160" si="94">AVERAGE(AD146:AD157)</f>
        <v>3.5773333333333337</v>
      </c>
      <c r="AE160" s="37">
        <f t="shared" si="94"/>
        <v>5.2541666666666673</v>
      </c>
      <c r="AF160" s="37">
        <f t="shared" si="94"/>
        <v>8.8615833333333338</v>
      </c>
      <c r="AG160" s="37"/>
      <c r="AV160" s="20" t="s">
        <v>900</v>
      </c>
      <c r="AW160" s="231">
        <f>AVERAGE(AW146:AW157)</f>
        <v>2.3164166666666666</v>
      </c>
      <c r="AX160" s="231">
        <f t="shared" ref="AX160:AZ160" si="95">AVERAGE(AX146:AX157)</f>
        <v>3.3664999999999998</v>
      </c>
      <c r="AY160" s="231">
        <f t="shared" si="95"/>
        <v>4.8674166666666672</v>
      </c>
      <c r="AZ160" s="231">
        <f t="shared" si="95"/>
        <v>8.5040833333333321</v>
      </c>
      <c r="BA160" s="232"/>
      <c r="BB160" s="231">
        <f>AVERAGE(BB146:BB157)</f>
        <v>2.7465000000000006</v>
      </c>
      <c r="BC160" s="231">
        <f t="shared" ref="BC160:BE160" si="96">AVERAGE(BC146:BC157)</f>
        <v>3.7883333333333327</v>
      </c>
      <c r="BD160" s="231">
        <f t="shared" si="96"/>
        <v>5.6409166666666666</v>
      </c>
      <c r="BE160" s="231">
        <f t="shared" si="96"/>
        <v>9.2191666666666663</v>
      </c>
      <c r="BG160" s="239">
        <f>AVERAGE(BG146:BG157)</f>
        <v>0.2151666666666667</v>
      </c>
      <c r="BH160" s="231">
        <f t="shared" ref="BH160" si="97">AVERAGE(BH146:BH157)</f>
        <v>0.21099999999999988</v>
      </c>
      <c r="BI160" s="231">
        <f t="shared" ref="BI160:BJ160" si="98">AVERAGE(BI146:BI157)</f>
        <v>0.38675000000000009</v>
      </c>
      <c r="BJ160" s="231">
        <f t="shared" si="98"/>
        <v>0.35758333333333336</v>
      </c>
      <c r="BK160" s="232"/>
      <c r="BL160" s="231">
        <f>AVERAGE(BL146:BL157)</f>
        <v>0.21491666666666662</v>
      </c>
      <c r="BM160" s="231">
        <f>AVERAGE(BM146:BM157)</f>
        <v>0.21083333333333332</v>
      </c>
      <c r="BN160" s="231">
        <f t="shared" ref="BN160:BO160" si="99">AVERAGE(BN146:BN157)</f>
        <v>0.38674999999999993</v>
      </c>
      <c r="BO160" s="273">
        <f t="shared" si="99"/>
        <v>0.35749999999999993</v>
      </c>
    </row>
    <row r="161" spans="27:77" x14ac:dyDescent="0.25">
      <c r="AA161" s="20" t="s">
        <v>343</v>
      </c>
      <c r="AB161" s="20"/>
      <c r="AC161" s="221">
        <f>(AC160-AC159)/AC159</f>
        <v>-0.10611500205991423</v>
      </c>
      <c r="AD161" s="221">
        <f>(AD160-AD159)/AD159</f>
        <v>-0.19923893376112214</v>
      </c>
      <c r="AE161" s="221">
        <f>(AE160-AE159)/AE159</f>
        <v>-0.15431560592850918</v>
      </c>
      <c r="AF161" s="221">
        <f>(AF160-AF159)/AF159</f>
        <v>-0.11851354487880884</v>
      </c>
      <c r="AG161" s="195"/>
      <c r="AV161" s="20" t="s">
        <v>901</v>
      </c>
      <c r="AW161" s="221">
        <f>(AW160-AW159)/AW159</f>
        <v>-0.11072365474438541</v>
      </c>
      <c r="AX161" s="221">
        <f t="shared" ref="AX161" si="100">(AX160-AX159)/AX159</f>
        <v>-0.2030537965319287</v>
      </c>
      <c r="AY161" s="221">
        <f t="shared" ref="AY161" si="101">(AY160-AY159)/AY159</f>
        <v>-0.14960716422335515</v>
      </c>
      <c r="AZ161" s="221">
        <f t="shared" ref="AZ161" si="102">(AZ160-AZ159)/AZ159</f>
        <v>-0.11880110874126779</v>
      </c>
      <c r="BA161" s="4"/>
      <c r="BB161" s="221">
        <f>(BB160-BB159)/BB159</f>
        <v>-0.10208418471597851</v>
      </c>
      <c r="BC161" s="221">
        <f t="shared" ref="BC161" si="103">(BC160-BC159)/BC159</f>
        <v>-0.19579677328049827</v>
      </c>
      <c r="BD161" s="221">
        <f t="shared" ref="BD161" si="104">(BD160-BD159)/BD159</f>
        <v>-0.15316386018465233</v>
      </c>
      <c r="BE161" s="221">
        <f t="shared" ref="BE161" si="105">(BE160-BE159)/BE159</f>
        <v>-0.11824014665444547</v>
      </c>
      <c r="BG161" s="233">
        <f>(BG160-BG159)/BG159</f>
        <v>-5.1781123760558011E-2</v>
      </c>
      <c r="BH161" s="234">
        <f>(BH160-BH159)/BH159</f>
        <v>-0.13257965056526214</v>
      </c>
      <c r="BI161" s="234">
        <f t="shared" ref="BI161:BJ161" si="106">(BI160-BI159)/BI159</f>
        <v>-0.1372002230897934</v>
      </c>
      <c r="BJ161" s="234">
        <f t="shared" si="106"/>
        <v>-0.11141022986125529</v>
      </c>
      <c r="BK161" s="235"/>
      <c r="BL161" s="234">
        <f>(BL160-BL159)/BL159</f>
        <v>-5.3230543318649293E-2</v>
      </c>
      <c r="BM161" s="234">
        <f t="shared" ref="BM161:BO161" si="107">(BM160-BM159)/BM159</f>
        <v>-0.1329677861549011</v>
      </c>
      <c r="BN161" s="234">
        <f t="shared" si="107"/>
        <v>-0.59970674486803532</v>
      </c>
      <c r="BO161" s="234">
        <f t="shared" si="107"/>
        <v>-0.11161731207289356</v>
      </c>
      <c r="BP161" s="236" t="s">
        <v>343</v>
      </c>
      <c r="BQ161" s="214"/>
      <c r="BR161" s="216"/>
    </row>
    <row r="162" spans="27:77" x14ac:dyDescent="0.25">
      <c r="AA162" s="20" t="s">
        <v>871</v>
      </c>
      <c r="AB162" s="20"/>
      <c r="AC162" s="195">
        <f>AC160-AC159</f>
        <v>-0.30050000000000043</v>
      </c>
      <c r="AD162" s="195">
        <f>AD160-AD159</f>
        <v>-0.89008333333333312</v>
      </c>
      <c r="AE162" s="195">
        <f>AE160-AE159</f>
        <v>-0.95875000000000021</v>
      </c>
      <c r="AF162" s="195">
        <f>AF160-AF159</f>
        <v>-1.1914166666666652</v>
      </c>
      <c r="AG162" s="195"/>
      <c r="AW162" s="140">
        <f>AC161-AW161</f>
        <v>4.6086526844711789E-3</v>
      </c>
      <c r="AX162" s="140">
        <f t="shared" ref="AX162:AZ162" si="108">AD161-AX161</f>
        <v>3.8148627708065597E-3</v>
      </c>
      <c r="AY162" s="140">
        <f t="shared" si="108"/>
        <v>-4.7084417051540262E-3</v>
      </c>
      <c r="AZ162" s="140">
        <f t="shared" si="108"/>
        <v>2.8756386245894217E-4</v>
      </c>
      <c r="BB162" s="140">
        <f>BB161-AC161</f>
        <v>4.0308173439357192E-3</v>
      </c>
      <c r="BC162" s="140">
        <f t="shared" ref="BC162:BE162" si="109">BC161-AD161</f>
        <v>3.4421604806238737E-3</v>
      </c>
      <c r="BD162" s="140">
        <f t="shared" si="109"/>
        <v>1.1517457438568468E-3</v>
      </c>
      <c r="BE162" s="140">
        <f t="shared" si="109"/>
        <v>2.7339822436336925E-4</v>
      </c>
      <c r="BG162" s="221">
        <f>AC161-BG161</f>
        <v>-5.4333878299356216E-2</v>
      </c>
      <c r="BH162" s="221">
        <f t="shared" ref="BH162:BJ162" si="110">AD161-BH161</f>
        <v>-6.6659283195860008E-2</v>
      </c>
      <c r="BI162" s="221">
        <f t="shared" si="110"/>
        <v>-1.7115382838715776E-2</v>
      </c>
      <c r="BJ162" s="221">
        <f t="shared" si="110"/>
        <v>-7.1033150175535548E-3</v>
      </c>
      <c r="BK162" s="4"/>
      <c r="BL162" s="221">
        <f>BL161-AC161</f>
        <v>5.2884458741264934E-2</v>
      </c>
      <c r="BM162" s="221">
        <f t="shared" ref="BM162:BO162" si="111">BM161-AD161</f>
        <v>6.6271147606221048E-2</v>
      </c>
      <c r="BN162" s="221">
        <f t="shared" si="111"/>
        <v>-0.44539113893952614</v>
      </c>
      <c r="BO162" s="221">
        <f t="shared" si="111"/>
        <v>6.8962328059152811E-3</v>
      </c>
    </row>
    <row r="163" spans="27:77" x14ac:dyDescent="0.25">
      <c r="AW163" s="221"/>
      <c r="AX163" s="221"/>
      <c r="AY163" s="221"/>
      <c r="AZ163" s="221"/>
      <c r="BA163" s="221"/>
      <c r="BB163" s="221"/>
      <c r="BC163" s="221"/>
      <c r="BD163" s="221"/>
      <c r="BE163" s="221"/>
      <c r="BF163" s="221"/>
      <c r="BG163" s="221"/>
      <c r="BH163" s="221"/>
      <c r="BI163" s="221"/>
      <c r="BJ163" s="221"/>
      <c r="BK163" s="221"/>
      <c r="BL163" s="221"/>
      <c r="BM163" s="221"/>
      <c r="BN163" s="221"/>
      <c r="BO163" s="221"/>
      <c r="BP163" s="221"/>
    </row>
    <row r="164" spans="27:77" x14ac:dyDescent="0.25">
      <c r="AC164" s="79" t="s">
        <v>895</v>
      </c>
      <c r="AD164" t="s">
        <v>893</v>
      </c>
      <c r="AE164" t="s">
        <v>894</v>
      </c>
      <c r="AG164" s="79" t="s">
        <v>895</v>
      </c>
      <c r="AH164" t="s">
        <v>893</v>
      </c>
      <c r="AI164" t="s">
        <v>894</v>
      </c>
      <c r="AK164" s="79" t="s">
        <v>895</v>
      </c>
      <c r="AL164" t="s">
        <v>893</v>
      </c>
      <c r="AM164" t="s">
        <v>894</v>
      </c>
      <c r="AO164" s="79" t="s">
        <v>895</v>
      </c>
      <c r="AP164" t="s">
        <v>893</v>
      </c>
      <c r="AQ164" t="s">
        <v>894</v>
      </c>
      <c r="AS164" s="79" t="s">
        <v>895</v>
      </c>
      <c r="AT164" t="s">
        <v>893</v>
      </c>
      <c r="AU164" t="s">
        <v>894</v>
      </c>
      <c r="AW164" s="79" t="s">
        <v>895</v>
      </c>
      <c r="AX164" t="s">
        <v>893</v>
      </c>
      <c r="AY164" t="s">
        <v>894</v>
      </c>
      <c r="BA164" s="79" t="s">
        <v>895</v>
      </c>
      <c r="BB164" t="s">
        <v>893</v>
      </c>
      <c r="BC164" t="s">
        <v>894</v>
      </c>
      <c r="BG164" s="79" t="s">
        <v>895</v>
      </c>
      <c r="BH164" t="s">
        <v>893</v>
      </c>
      <c r="BI164" t="s">
        <v>894</v>
      </c>
      <c r="BK164" s="79" t="s">
        <v>895</v>
      </c>
      <c r="BL164" t="s">
        <v>893</v>
      </c>
      <c r="BM164" t="s">
        <v>894</v>
      </c>
      <c r="BQ164" s="79"/>
    </row>
    <row r="165" spans="27:77" x14ac:dyDescent="0.25">
      <c r="AC165" t="s">
        <v>5</v>
      </c>
      <c r="AD165" t="s">
        <v>5</v>
      </c>
      <c r="AE165" t="s">
        <v>5</v>
      </c>
      <c r="AF165" s="221"/>
      <c r="AG165" t="s">
        <v>16</v>
      </c>
      <c r="AH165" s="23" t="s">
        <v>16</v>
      </c>
      <c r="AI165" s="23" t="s">
        <v>16</v>
      </c>
      <c r="AK165" t="s">
        <v>150</v>
      </c>
      <c r="AL165" t="s">
        <v>150</v>
      </c>
      <c r="AM165" t="s">
        <v>150</v>
      </c>
      <c r="AO165" t="s">
        <v>18</v>
      </c>
      <c r="AP165" t="s">
        <v>18</v>
      </c>
      <c r="AQ165" t="s">
        <v>18</v>
      </c>
      <c r="AS165" s="79" t="s">
        <v>152</v>
      </c>
      <c r="AT165" s="79" t="s">
        <v>152</v>
      </c>
      <c r="AU165" s="79" t="s">
        <v>152</v>
      </c>
      <c r="AV165" s="221"/>
      <c r="AW165" s="274" t="s">
        <v>151</v>
      </c>
      <c r="AX165" s="274" t="s">
        <v>151</v>
      </c>
      <c r="AY165" s="274" t="s">
        <v>151</v>
      </c>
      <c r="AZ165" s="221"/>
      <c r="BA165" t="s">
        <v>1</v>
      </c>
      <c r="BB165" t="s">
        <v>1</v>
      </c>
      <c r="BC165" t="s">
        <v>1</v>
      </c>
      <c r="BG165" t="s">
        <v>914</v>
      </c>
      <c r="BJ165" s="221"/>
      <c r="BK165" s="221" t="s">
        <v>915</v>
      </c>
      <c r="BL165" s="221"/>
      <c r="BM165" s="221"/>
      <c r="BN165" s="221"/>
      <c r="BO165" s="221"/>
      <c r="BP165" s="221"/>
      <c r="BQ165" s="79"/>
    </row>
    <row r="166" spans="27:77" x14ac:dyDescent="0.25">
      <c r="AA166" s="69">
        <v>1999</v>
      </c>
      <c r="AC166" s="69">
        <v>3.1309999999999998</v>
      </c>
      <c r="AD166" s="69">
        <v>5.1340000000000003</v>
      </c>
      <c r="AE166">
        <v>9.0500000000000007</v>
      </c>
      <c r="AF166" s="69"/>
      <c r="AG166" s="145">
        <v>0.106</v>
      </c>
      <c r="AH166" s="145">
        <v>0.14000000000000001</v>
      </c>
      <c r="AI166">
        <v>0.18</v>
      </c>
      <c r="AJ166" s="69"/>
      <c r="AK166" s="145"/>
      <c r="AL166" s="145"/>
      <c r="AM166" s="145"/>
      <c r="AN166" s="69"/>
      <c r="AO166" s="145"/>
      <c r="AP166" s="145"/>
      <c r="AQ166" s="145"/>
      <c r="AR166" s="69"/>
      <c r="AS166" s="145"/>
      <c r="AT166" s="145"/>
      <c r="AU166" s="145"/>
      <c r="AV166" s="69"/>
      <c r="AW166" s="145"/>
      <c r="AX166" s="145"/>
      <c r="AY166" s="145"/>
      <c r="AZ166" s="69"/>
      <c r="BA166" s="291">
        <v>877</v>
      </c>
      <c r="BB166" s="292">
        <v>1353</v>
      </c>
      <c r="BC166" s="1">
        <v>2541</v>
      </c>
      <c r="BG166" s="79"/>
      <c r="BJ166" s="221"/>
      <c r="BK166" s="221">
        <v>3.2368999999999999</v>
      </c>
      <c r="BL166" s="221">
        <v>5.0552000000000001</v>
      </c>
      <c r="BM166" s="221">
        <v>9.1696000000000009</v>
      </c>
      <c r="BN166" s="221"/>
      <c r="BO166" s="221"/>
      <c r="BP166" s="221"/>
      <c r="BQ166" s="79"/>
      <c r="BT166" s="1"/>
    </row>
    <row r="167" spans="27:77" x14ac:dyDescent="0.25">
      <c r="AA167">
        <v>2000</v>
      </c>
      <c r="AC167" s="23">
        <v>3.1920000000000002</v>
      </c>
      <c r="AD167" s="23">
        <v>5.0709999999999997</v>
      </c>
      <c r="AE167">
        <v>8.86</v>
      </c>
      <c r="AG167" s="194">
        <v>0.106</v>
      </c>
      <c r="AH167" s="194">
        <v>0.13700000000000001</v>
      </c>
      <c r="AI167">
        <v>0.18</v>
      </c>
      <c r="AJ167" s="23"/>
      <c r="AK167" s="194"/>
      <c r="AL167" s="194"/>
      <c r="AM167" s="194"/>
      <c r="AN167" s="23"/>
      <c r="AO167" s="194"/>
      <c r="AP167" s="194"/>
      <c r="AQ167" s="194"/>
      <c r="AR167" s="23"/>
      <c r="AS167" s="194"/>
      <c r="AT167" s="194"/>
      <c r="AU167" s="194"/>
      <c r="AV167" s="23"/>
      <c r="AW167" s="194"/>
      <c r="AX167" s="194"/>
      <c r="AY167" s="194"/>
      <c r="AZ167" s="23"/>
      <c r="BA167" s="295">
        <v>901</v>
      </c>
      <c r="BB167" s="296">
        <v>1361</v>
      </c>
      <c r="BC167" s="1">
        <v>2476</v>
      </c>
      <c r="BG167" s="79"/>
      <c r="BJ167" s="221"/>
      <c r="BK167" s="221">
        <v>3.1623000000000001</v>
      </c>
      <c r="BL167" s="221">
        <v>5.0023999999999997</v>
      </c>
      <c r="BM167" s="221">
        <v>9.0625999999999998</v>
      </c>
      <c r="BN167" s="221"/>
      <c r="BO167" s="221"/>
      <c r="BP167" s="221"/>
      <c r="BQ167" s="79"/>
      <c r="BT167" s="1"/>
    </row>
    <row r="168" spans="27:77" x14ac:dyDescent="0.25">
      <c r="AA168" s="69">
        <v>2001</v>
      </c>
      <c r="AB168" s="69"/>
      <c r="AC168" s="69">
        <v>3.016</v>
      </c>
      <c r="AD168" s="69">
        <v>4.9660000000000002</v>
      </c>
      <c r="AE168" s="69">
        <v>9.3140000000000001</v>
      </c>
      <c r="AF168" s="69"/>
      <c r="AG168" s="145">
        <v>0.10299999999999999</v>
      </c>
      <c r="AH168" s="145">
        <v>0.13400000000000001</v>
      </c>
      <c r="AI168" s="145">
        <v>0.183</v>
      </c>
      <c r="AJ168" s="69"/>
      <c r="AK168" s="145">
        <v>2.8149999999999999</v>
      </c>
      <c r="AL168" s="145">
        <v>4.702</v>
      </c>
      <c r="AM168" s="145">
        <v>8.9550000000000001</v>
      </c>
      <c r="AN168" s="69"/>
      <c r="AO168" s="145">
        <v>3.2170000000000001</v>
      </c>
      <c r="AP168" s="145">
        <v>5.2290000000000001</v>
      </c>
      <c r="AQ168" s="145">
        <v>9.673</v>
      </c>
      <c r="AR168" s="69"/>
      <c r="AS168" s="145">
        <f t="shared" ref="AS168:AS189" si="112">AC168-AK168</f>
        <v>0.20100000000000007</v>
      </c>
      <c r="AT168" s="145">
        <f t="shared" ref="AT168:AT189" si="113">AD168-AL168</f>
        <v>0.26400000000000023</v>
      </c>
      <c r="AU168" s="145">
        <f t="shared" ref="AU168:AU189" si="114">AE168-AM168</f>
        <v>0.35899999999999999</v>
      </c>
      <c r="AV168" s="69"/>
      <c r="AW168" s="145">
        <f t="shared" ref="AW168:AW189" si="115">AO168-AC168</f>
        <v>0.20100000000000007</v>
      </c>
      <c r="AX168" s="145">
        <f t="shared" ref="AX168:AX189" si="116">AP168-AD168</f>
        <v>0.2629999999999999</v>
      </c>
      <c r="AY168" s="145">
        <f t="shared" ref="AY168:AY189" si="117">AQ168-AE168</f>
        <v>0.35899999999999999</v>
      </c>
      <c r="AZ168" s="69"/>
      <c r="BA168" s="291">
        <v>865</v>
      </c>
      <c r="BB168" s="292">
        <v>1368</v>
      </c>
      <c r="BC168" s="292">
        <v>2586</v>
      </c>
      <c r="BG168">
        <v>3.1217999999999999</v>
      </c>
      <c r="BH168">
        <v>4.8954000000000004</v>
      </c>
      <c r="BI168">
        <v>9.0187000000000008</v>
      </c>
      <c r="BK168">
        <v>3.0893999999999999</v>
      </c>
      <c r="BL168">
        <v>4.9503000000000004</v>
      </c>
      <c r="BM168">
        <v>8.9567999999999994</v>
      </c>
      <c r="BQ168" s="79"/>
      <c r="BT168" s="1"/>
    </row>
    <row r="169" spans="27:77" x14ac:dyDescent="0.25">
      <c r="AA169">
        <v>2002</v>
      </c>
      <c r="AC169">
        <v>3.036</v>
      </c>
      <c r="AD169">
        <v>4.9480000000000004</v>
      </c>
      <c r="AE169">
        <v>8.984</v>
      </c>
      <c r="AG169" s="146">
        <v>0.10199999999999999</v>
      </c>
      <c r="AH169" s="146">
        <v>0.13300000000000001</v>
      </c>
      <c r="AI169" s="146">
        <v>0.18099999999999999</v>
      </c>
      <c r="AK169" s="146">
        <v>2.8359999999999999</v>
      </c>
      <c r="AL169" s="146">
        <v>4.6879999999999997</v>
      </c>
      <c r="AM169" s="146">
        <v>8.6300000000000008</v>
      </c>
      <c r="AO169" s="146">
        <v>3.2360000000000002</v>
      </c>
      <c r="AP169" s="146">
        <v>5.2069999999999999</v>
      </c>
      <c r="AQ169" s="146">
        <v>9.3390000000000004</v>
      </c>
      <c r="AS169" s="146">
        <f t="shared" si="112"/>
        <v>0.20000000000000018</v>
      </c>
      <c r="AT169" s="146">
        <f t="shared" si="113"/>
        <v>0.26000000000000068</v>
      </c>
      <c r="AU169" s="146">
        <f t="shared" si="114"/>
        <v>0.3539999999999992</v>
      </c>
      <c r="AW169" s="146">
        <f t="shared" si="115"/>
        <v>0.20000000000000018</v>
      </c>
      <c r="AX169" s="146">
        <f t="shared" si="116"/>
        <v>0.25899999999999945</v>
      </c>
      <c r="AY169" s="146">
        <f t="shared" si="117"/>
        <v>0.35500000000000043</v>
      </c>
      <c r="BA169" s="293">
        <v>886</v>
      </c>
      <c r="BB169" s="294">
        <v>1394</v>
      </c>
      <c r="BC169" s="294">
        <v>2466</v>
      </c>
      <c r="BG169">
        <v>3.0445000000000002</v>
      </c>
      <c r="BH169">
        <v>4.8525999999999998</v>
      </c>
      <c r="BI169">
        <v>8.9090000000000007</v>
      </c>
      <c r="BK169">
        <v>3.0182000000000002</v>
      </c>
      <c r="BL169">
        <v>4.8986000000000001</v>
      </c>
      <c r="BM169">
        <v>8.8522999999999996</v>
      </c>
      <c r="BQ169" s="79"/>
      <c r="BT169" s="1"/>
      <c r="BY169" s="1"/>
    </row>
    <row r="170" spans="27:77" x14ac:dyDescent="0.25">
      <c r="AA170">
        <v>2003</v>
      </c>
      <c r="AC170">
        <v>3.01</v>
      </c>
      <c r="AD170">
        <v>4.6500000000000004</v>
      </c>
      <c r="AE170">
        <v>8.6419999999999995</v>
      </c>
      <c r="AG170" s="146">
        <v>0.10100000000000001</v>
      </c>
      <c r="AH170" s="146">
        <v>0.128</v>
      </c>
      <c r="AI170" s="146">
        <v>0.17899999999999999</v>
      </c>
      <c r="AK170" s="146">
        <v>2.8130000000000002</v>
      </c>
      <c r="AL170" s="146">
        <v>4.4000000000000004</v>
      </c>
      <c r="AM170" s="146">
        <v>8.2910000000000004</v>
      </c>
      <c r="AO170" s="146">
        <v>3.2080000000000002</v>
      </c>
      <c r="AP170" s="146">
        <v>4.9000000000000004</v>
      </c>
      <c r="AQ170" s="146">
        <v>8.9930000000000003</v>
      </c>
      <c r="AS170" s="146">
        <f t="shared" si="112"/>
        <v>0.19699999999999962</v>
      </c>
      <c r="AT170" s="146">
        <f t="shared" si="113"/>
        <v>0.25</v>
      </c>
      <c r="AU170" s="146">
        <f t="shared" si="114"/>
        <v>0.35099999999999909</v>
      </c>
      <c r="AW170" s="146">
        <f t="shared" si="115"/>
        <v>0.1980000000000004</v>
      </c>
      <c r="AX170" s="146">
        <f t="shared" si="116"/>
        <v>0.25</v>
      </c>
      <c r="AY170" s="146">
        <f t="shared" si="117"/>
        <v>0.35100000000000087</v>
      </c>
      <c r="BA170" s="293">
        <v>892</v>
      </c>
      <c r="BB170" s="294">
        <v>1328</v>
      </c>
      <c r="BC170" s="294">
        <v>2330</v>
      </c>
      <c r="BG170">
        <v>2.9689999999999999</v>
      </c>
      <c r="BH170">
        <v>4.8101000000000003</v>
      </c>
      <c r="BI170">
        <v>8.8005999999999993</v>
      </c>
      <c r="BK170">
        <v>2.9487000000000001</v>
      </c>
      <c r="BL170">
        <v>4.8475000000000001</v>
      </c>
      <c r="BM170">
        <v>8.7490000000000006</v>
      </c>
      <c r="BQ170" s="79"/>
      <c r="BT170" s="1"/>
      <c r="BY170" s="1"/>
    </row>
    <row r="171" spans="27:77" x14ac:dyDescent="0.25">
      <c r="AA171">
        <v>2004</v>
      </c>
      <c r="AC171">
        <v>2.9820000000000002</v>
      </c>
      <c r="AD171">
        <v>4.6539999999999999</v>
      </c>
      <c r="AE171">
        <v>8.6739999999999995</v>
      </c>
      <c r="AG171" s="146">
        <v>0.1</v>
      </c>
      <c r="AH171" s="146">
        <v>0.127</v>
      </c>
      <c r="AI171" s="146">
        <v>0.18</v>
      </c>
      <c r="AK171" s="146">
        <v>2.786</v>
      </c>
      <c r="AL171" s="146">
        <v>4.4059999999999997</v>
      </c>
      <c r="AM171" s="146">
        <v>8.32</v>
      </c>
      <c r="AO171" s="146">
        <v>3.1779999999999999</v>
      </c>
      <c r="AP171" s="146">
        <v>4.9020000000000001</v>
      </c>
      <c r="AQ171" s="146">
        <v>9.0269999999999992</v>
      </c>
      <c r="AS171" s="146">
        <f t="shared" si="112"/>
        <v>0.19600000000000017</v>
      </c>
      <c r="AT171" s="146">
        <f t="shared" si="113"/>
        <v>0.24800000000000022</v>
      </c>
      <c r="AU171" s="146">
        <f t="shared" si="114"/>
        <v>0.3539999999999992</v>
      </c>
      <c r="AW171" s="146">
        <f t="shared" si="115"/>
        <v>0.19599999999999973</v>
      </c>
      <c r="AX171" s="146">
        <f t="shared" si="116"/>
        <v>0.24800000000000022</v>
      </c>
      <c r="AY171" s="146">
        <f t="shared" si="117"/>
        <v>0.35299999999999976</v>
      </c>
      <c r="BA171" s="293">
        <v>892</v>
      </c>
      <c r="BB171" s="294">
        <v>1353</v>
      </c>
      <c r="BC171" s="294">
        <v>2314</v>
      </c>
      <c r="BG171">
        <v>2.8955000000000002</v>
      </c>
      <c r="BH171">
        <v>4.7679999999999998</v>
      </c>
      <c r="BI171">
        <v>8.6936</v>
      </c>
      <c r="BK171">
        <v>2.8807</v>
      </c>
      <c r="BL171">
        <v>4.7968999999999999</v>
      </c>
      <c r="BM171">
        <v>8.6469000000000005</v>
      </c>
      <c r="BQ171" s="79"/>
      <c r="BT171" s="1"/>
    </row>
    <row r="172" spans="27:77" x14ac:dyDescent="0.25">
      <c r="AA172">
        <v>2005</v>
      </c>
      <c r="AC172">
        <v>2.9860000000000002</v>
      </c>
      <c r="AD172">
        <v>4.8570000000000002</v>
      </c>
      <c r="AE172">
        <v>8.3330000000000002</v>
      </c>
      <c r="AG172" s="146">
        <v>0.1</v>
      </c>
      <c r="AH172" s="146">
        <v>0.128</v>
      </c>
      <c r="AI172" s="146">
        <v>0.17699999999999999</v>
      </c>
      <c r="AK172" s="146">
        <v>2.7909999999999999</v>
      </c>
      <c r="AL172" s="146">
        <v>4.6050000000000004</v>
      </c>
      <c r="AM172" s="146">
        <v>7.9870000000000001</v>
      </c>
      <c r="AO172" s="146">
        <v>3.181</v>
      </c>
      <c r="AP172" s="146">
        <v>5.109</v>
      </c>
      <c r="AQ172" s="146">
        <v>8.6790000000000003</v>
      </c>
      <c r="AS172" s="146">
        <f t="shared" si="112"/>
        <v>0.19500000000000028</v>
      </c>
      <c r="AT172" s="146">
        <f t="shared" si="113"/>
        <v>0.25199999999999978</v>
      </c>
      <c r="AU172" s="146">
        <f t="shared" si="114"/>
        <v>0.34600000000000009</v>
      </c>
      <c r="AW172" s="146">
        <f t="shared" si="115"/>
        <v>0.19499999999999984</v>
      </c>
      <c r="AX172" s="146">
        <f t="shared" si="116"/>
        <v>0.25199999999999978</v>
      </c>
      <c r="AY172" s="146">
        <f t="shared" si="117"/>
        <v>0.34600000000000009</v>
      </c>
      <c r="BA172" s="293">
        <v>900</v>
      </c>
      <c r="BB172" s="294">
        <v>1429</v>
      </c>
      <c r="BC172" s="294">
        <v>2229</v>
      </c>
      <c r="BG172">
        <v>2.8237999999999999</v>
      </c>
      <c r="BH172">
        <v>4.7262000000000004</v>
      </c>
      <c r="BI172">
        <v>8.5878999999999994</v>
      </c>
      <c r="BK172">
        <v>2.8142999999999998</v>
      </c>
      <c r="BL172">
        <v>4.7469000000000001</v>
      </c>
      <c r="BM172">
        <v>8.5458999999999996</v>
      </c>
      <c r="BQ172" s="79"/>
      <c r="BT172" s="1"/>
    </row>
    <row r="173" spans="27:77" x14ac:dyDescent="0.25">
      <c r="AA173">
        <v>2006</v>
      </c>
      <c r="AC173">
        <v>2.5960000000000001</v>
      </c>
      <c r="AD173">
        <v>4.6349999999999998</v>
      </c>
      <c r="AE173">
        <v>8.766</v>
      </c>
      <c r="AG173" s="146">
        <v>9.2999999999999999E-2</v>
      </c>
      <c r="AH173" s="146">
        <v>0.125</v>
      </c>
      <c r="AI173" s="146">
        <v>0.17899999999999999</v>
      </c>
      <c r="AK173" s="146">
        <v>2.415</v>
      </c>
      <c r="AL173" s="146">
        <v>4.3899999999999997</v>
      </c>
      <c r="AM173" s="146">
        <v>8.4139999999999997</v>
      </c>
      <c r="AO173" s="146">
        <v>2.778</v>
      </c>
      <c r="AP173" s="146">
        <v>4.8810000000000002</v>
      </c>
      <c r="AQ173" s="146">
        <v>9.1170000000000009</v>
      </c>
      <c r="AS173" s="146">
        <f t="shared" si="112"/>
        <v>0.18100000000000005</v>
      </c>
      <c r="AT173" s="146">
        <f t="shared" si="113"/>
        <v>0.24500000000000011</v>
      </c>
      <c r="AU173" s="146">
        <f t="shared" si="114"/>
        <v>0.35200000000000031</v>
      </c>
      <c r="AW173" s="146">
        <f t="shared" si="115"/>
        <v>0.18199999999999994</v>
      </c>
      <c r="AX173" s="146">
        <f t="shared" si="116"/>
        <v>0.24600000000000044</v>
      </c>
      <c r="AY173" s="146">
        <f t="shared" si="117"/>
        <v>0.35100000000000087</v>
      </c>
      <c r="BA173" s="293">
        <v>787</v>
      </c>
      <c r="BB173" s="294">
        <v>1370</v>
      </c>
      <c r="BC173" s="294">
        <v>2387</v>
      </c>
      <c r="BG173">
        <v>2.7538999999999998</v>
      </c>
      <c r="BH173">
        <v>4.6848000000000001</v>
      </c>
      <c r="BI173">
        <v>8.4833999999999996</v>
      </c>
      <c r="BK173">
        <v>2.7494999999999998</v>
      </c>
      <c r="BL173">
        <v>4.6974</v>
      </c>
      <c r="BM173">
        <v>8.4461999999999993</v>
      </c>
      <c r="BQ173" s="79"/>
      <c r="BT173" s="1"/>
    </row>
    <row r="174" spans="27:77" x14ac:dyDescent="0.25">
      <c r="AA174">
        <v>2007</v>
      </c>
      <c r="AC174">
        <v>2.6549999999999998</v>
      </c>
      <c r="AD174">
        <v>4.609</v>
      </c>
      <c r="AE174">
        <v>8.1280000000000001</v>
      </c>
      <c r="AG174" s="146">
        <v>9.2999999999999999E-2</v>
      </c>
      <c r="AH174" s="146">
        <v>0.125</v>
      </c>
      <c r="AI174" s="146">
        <v>0.17100000000000001</v>
      </c>
      <c r="AK174" s="146">
        <v>2.472</v>
      </c>
      <c r="AL174" s="146">
        <v>4.3650000000000002</v>
      </c>
      <c r="AM174" s="146">
        <v>7.7930000000000001</v>
      </c>
      <c r="AO174" s="146">
        <v>2.839</v>
      </c>
      <c r="AP174" s="146">
        <v>4.8529999999999998</v>
      </c>
      <c r="AQ174" s="146">
        <v>8.4640000000000004</v>
      </c>
      <c r="AS174" s="146">
        <f t="shared" si="112"/>
        <v>0.18299999999999983</v>
      </c>
      <c r="AT174" s="146">
        <f t="shared" si="113"/>
        <v>0.24399999999999977</v>
      </c>
      <c r="AU174" s="146">
        <f t="shared" si="114"/>
        <v>0.33499999999999996</v>
      </c>
      <c r="AW174" s="146">
        <f t="shared" si="115"/>
        <v>0.18400000000000016</v>
      </c>
      <c r="AX174" s="146">
        <f t="shared" si="116"/>
        <v>0.24399999999999977</v>
      </c>
      <c r="AY174" s="146">
        <f t="shared" si="117"/>
        <v>0.3360000000000003</v>
      </c>
      <c r="BA174" s="293">
        <v>807</v>
      </c>
      <c r="BB174" s="294">
        <v>1367</v>
      </c>
      <c r="BC174" s="294">
        <v>2261</v>
      </c>
      <c r="BG174">
        <v>2.6857000000000002</v>
      </c>
      <c r="BH174">
        <v>4.6437999999999997</v>
      </c>
      <c r="BI174">
        <v>8.3803000000000001</v>
      </c>
      <c r="BK174">
        <v>2.6861000000000002</v>
      </c>
      <c r="BL174">
        <v>4.6483999999999996</v>
      </c>
      <c r="BM174">
        <v>8.3475999999999999</v>
      </c>
      <c r="BQ174" s="79"/>
      <c r="BT174" s="1"/>
    </row>
    <row r="175" spans="27:77" x14ac:dyDescent="0.25">
      <c r="AA175">
        <v>2008</v>
      </c>
      <c r="AC175">
        <v>2.6429999999999998</v>
      </c>
      <c r="AD175">
        <v>4.5759999999999996</v>
      </c>
      <c r="AE175">
        <v>8.1590000000000007</v>
      </c>
      <c r="AG175" s="146">
        <v>9.2999999999999999E-2</v>
      </c>
      <c r="AH175" s="146">
        <v>0.124</v>
      </c>
      <c r="AI175" s="146">
        <v>0.17</v>
      </c>
      <c r="AK175" s="146">
        <v>2.46</v>
      </c>
      <c r="AL175" s="146">
        <v>4.3330000000000002</v>
      </c>
      <c r="AM175" s="146">
        <v>7.8259999999999996</v>
      </c>
      <c r="AO175" s="146">
        <v>2.8260000000000001</v>
      </c>
      <c r="AP175" s="146">
        <v>4.819</v>
      </c>
      <c r="AQ175" s="146">
        <v>8.4920000000000009</v>
      </c>
      <c r="AS175" s="146">
        <f t="shared" si="112"/>
        <v>0.18299999999999983</v>
      </c>
      <c r="AT175" s="146">
        <f t="shared" si="113"/>
        <v>0.24299999999999944</v>
      </c>
      <c r="AU175" s="146">
        <f t="shared" si="114"/>
        <v>0.33300000000000107</v>
      </c>
      <c r="AW175" s="146">
        <f t="shared" si="115"/>
        <v>0.18300000000000027</v>
      </c>
      <c r="AX175" s="146">
        <f t="shared" si="116"/>
        <v>0.24300000000000033</v>
      </c>
      <c r="AY175" s="146">
        <f t="shared" si="117"/>
        <v>0.33300000000000018</v>
      </c>
      <c r="BA175" s="293">
        <v>802</v>
      </c>
      <c r="BB175" s="294">
        <v>1366</v>
      </c>
      <c r="BC175" s="294">
        <v>2306</v>
      </c>
      <c r="BG175">
        <v>2.6191</v>
      </c>
      <c r="BH175">
        <v>4.6032000000000002</v>
      </c>
      <c r="BI175">
        <v>8.2782999999999998</v>
      </c>
      <c r="BK175">
        <v>2.6242000000000001</v>
      </c>
      <c r="BL175">
        <v>4.5998999999999999</v>
      </c>
      <c r="BM175">
        <v>8.2501999999999995</v>
      </c>
      <c r="BQ175" s="79"/>
      <c r="BT175" s="1"/>
    </row>
    <row r="176" spans="27:77" x14ac:dyDescent="0.25">
      <c r="AA176">
        <v>2009</v>
      </c>
      <c r="AC176">
        <v>2.4700000000000002</v>
      </c>
      <c r="AD176">
        <v>4.6420000000000003</v>
      </c>
      <c r="AE176">
        <v>8.2460000000000004</v>
      </c>
      <c r="AG176" s="146">
        <v>9.0999999999999998E-2</v>
      </c>
      <c r="AH176" s="146">
        <v>0.124</v>
      </c>
      <c r="AI176" s="146">
        <v>0.16900000000000001</v>
      </c>
      <c r="AK176" s="146">
        <v>2.2919999999999998</v>
      </c>
      <c r="AL176" s="146">
        <v>4.399</v>
      </c>
      <c r="AM176" s="146">
        <v>7.9139999999999997</v>
      </c>
      <c r="AO176" s="146">
        <v>2.6480000000000001</v>
      </c>
      <c r="AP176" s="146">
        <v>4.8849999999999998</v>
      </c>
      <c r="AQ176" s="146">
        <v>8.5779999999999994</v>
      </c>
      <c r="AS176" s="146">
        <f t="shared" si="112"/>
        <v>0.17800000000000038</v>
      </c>
      <c r="AT176" s="146">
        <f t="shared" si="113"/>
        <v>0.24300000000000033</v>
      </c>
      <c r="AU176" s="146">
        <f t="shared" si="114"/>
        <v>0.33200000000000074</v>
      </c>
      <c r="AW176" s="146">
        <f t="shared" si="115"/>
        <v>0.17799999999999994</v>
      </c>
      <c r="AX176" s="146">
        <f t="shared" si="116"/>
        <v>0.24299999999999944</v>
      </c>
      <c r="AY176" s="146">
        <f t="shared" si="117"/>
        <v>0.33199999999999896</v>
      </c>
      <c r="BA176" s="293">
        <v>742</v>
      </c>
      <c r="BB176" s="294">
        <v>1402</v>
      </c>
      <c r="BC176" s="294">
        <v>2374</v>
      </c>
      <c r="BG176" s="8">
        <v>2.5543</v>
      </c>
      <c r="BH176">
        <v>4.5629</v>
      </c>
      <c r="BI176">
        <v>8.1776999999999997</v>
      </c>
      <c r="BK176" s="8">
        <v>2.5636999999999999</v>
      </c>
      <c r="BL176">
        <v>4.5518999999999998</v>
      </c>
      <c r="BM176">
        <v>8.1539000000000001</v>
      </c>
      <c r="BQ176" s="79"/>
      <c r="BT176" s="1"/>
    </row>
    <row r="177" spans="27:74" x14ac:dyDescent="0.25">
      <c r="AA177" s="23">
        <v>2010</v>
      </c>
      <c r="AB177" s="23"/>
      <c r="AC177" s="23">
        <v>2.4860000000000002</v>
      </c>
      <c r="AD177" s="23">
        <v>4.617</v>
      </c>
      <c r="AE177" s="23">
        <v>8.2769999999999992</v>
      </c>
      <c r="AF177" s="23"/>
      <c r="AG177" s="194">
        <v>9.0999999999999998E-2</v>
      </c>
      <c r="AH177" s="194">
        <v>0.123</v>
      </c>
      <c r="AI177" s="194">
        <v>0.16900000000000001</v>
      </c>
      <c r="AJ177" s="23"/>
      <c r="AK177" s="194">
        <v>2.3069999999999999</v>
      </c>
      <c r="AL177" s="194">
        <v>4.375</v>
      </c>
      <c r="AM177" s="194">
        <v>7.9459999999999997</v>
      </c>
      <c r="AN177" s="23"/>
      <c r="AO177" s="194">
        <v>2.665</v>
      </c>
      <c r="AP177" s="194">
        <v>4.8579999999999997</v>
      </c>
      <c r="AQ177" s="194">
        <v>8.6069999999999993</v>
      </c>
      <c r="AR177" s="23"/>
      <c r="AS177" s="194">
        <f t="shared" si="112"/>
        <v>0.17900000000000027</v>
      </c>
      <c r="AT177" s="194">
        <f t="shared" si="113"/>
        <v>0.24199999999999999</v>
      </c>
      <c r="AU177" s="194">
        <f t="shared" si="114"/>
        <v>0.33099999999999952</v>
      </c>
      <c r="AV177" s="23"/>
      <c r="AW177" s="194">
        <f t="shared" si="115"/>
        <v>0.17899999999999983</v>
      </c>
      <c r="AX177" s="194">
        <f t="shared" si="116"/>
        <v>0.24099999999999966</v>
      </c>
      <c r="AY177" s="194">
        <f t="shared" si="117"/>
        <v>0.33000000000000007</v>
      </c>
      <c r="AZ177" s="23"/>
      <c r="BA177" s="295">
        <v>742</v>
      </c>
      <c r="BB177" s="296">
        <v>1405</v>
      </c>
      <c r="BC177" s="296">
        <v>2407</v>
      </c>
      <c r="BG177">
        <v>2.5510999999999999</v>
      </c>
      <c r="BH177" s="8">
        <v>4.5228999999999999</v>
      </c>
      <c r="BI177">
        <v>8.0782000000000007</v>
      </c>
      <c r="BK177">
        <v>2.5594999999999999</v>
      </c>
      <c r="BL177" s="8">
        <v>4.5044000000000004</v>
      </c>
      <c r="BM177">
        <v>8.0587</v>
      </c>
      <c r="BO177" s="8"/>
      <c r="BQ177" s="79"/>
      <c r="BT177" s="1"/>
    </row>
    <row r="178" spans="27:74" x14ac:dyDescent="0.25">
      <c r="AA178" s="69">
        <v>2011</v>
      </c>
      <c r="AB178" s="69"/>
      <c r="AC178" s="69">
        <v>2.532</v>
      </c>
      <c r="AD178" s="69">
        <v>4.3730000000000002</v>
      </c>
      <c r="AE178" s="69">
        <v>7.4980000000000002</v>
      </c>
      <c r="AF178" s="69"/>
      <c r="AG178" s="145">
        <v>9.2999999999999999E-2</v>
      </c>
      <c r="AH178" s="145">
        <v>0.11899999999999999</v>
      </c>
      <c r="AI178" s="145">
        <v>0.159</v>
      </c>
      <c r="AJ178" s="69"/>
      <c r="AK178" s="145">
        <v>2.35</v>
      </c>
      <c r="AL178" s="145">
        <v>4.1399999999999997</v>
      </c>
      <c r="AM178" s="145">
        <v>7.1859999999999999</v>
      </c>
      <c r="AN178" s="69"/>
      <c r="AO178" s="145">
        <v>2.7130000000000001</v>
      </c>
      <c r="AP178" s="145">
        <v>4.6070000000000002</v>
      </c>
      <c r="AQ178" s="145">
        <v>7.81</v>
      </c>
      <c r="AR178" s="69"/>
      <c r="AS178" s="145">
        <f t="shared" si="112"/>
        <v>0.18199999999999994</v>
      </c>
      <c r="AT178" s="145">
        <f t="shared" si="113"/>
        <v>0.23300000000000054</v>
      </c>
      <c r="AU178" s="145">
        <f t="shared" si="114"/>
        <v>0.31200000000000028</v>
      </c>
      <c r="AV178" s="69"/>
      <c r="AW178" s="145">
        <f t="shared" si="115"/>
        <v>0.18100000000000005</v>
      </c>
      <c r="AX178" s="145">
        <f t="shared" si="116"/>
        <v>0.23399999999999999</v>
      </c>
      <c r="AY178" s="145">
        <f t="shared" si="117"/>
        <v>0.31199999999999939</v>
      </c>
      <c r="AZ178" s="69"/>
      <c r="BA178" s="291">
        <v>747</v>
      </c>
      <c r="BB178" s="292">
        <v>1353</v>
      </c>
      <c r="BC178" s="292">
        <v>2220</v>
      </c>
      <c r="BG178">
        <v>2.548</v>
      </c>
      <c r="BH178">
        <v>4.3861999999999997</v>
      </c>
      <c r="BI178">
        <v>7.98</v>
      </c>
      <c r="BK178">
        <v>2.5552999999999999</v>
      </c>
      <c r="BL178">
        <v>4.3712999999999997</v>
      </c>
      <c r="BM178">
        <v>7.9646999999999997</v>
      </c>
      <c r="BQ178" s="79"/>
      <c r="BT178" s="1"/>
    </row>
    <row r="179" spans="27:74" x14ac:dyDescent="0.25">
      <c r="AA179">
        <v>2012</v>
      </c>
      <c r="AC179">
        <v>2.669</v>
      </c>
      <c r="AD179">
        <v>4.181</v>
      </c>
      <c r="AE179">
        <v>7.9480000000000004</v>
      </c>
      <c r="AG179" s="146">
        <v>9.5000000000000001E-2</v>
      </c>
      <c r="AH179" s="146">
        <v>0.11600000000000001</v>
      </c>
      <c r="AI179" s="146">
        <v>0.16300000000000001</v>
      </c>
      <c r="AK179" s="146">
        <v>2.4820000000000002</v>
      </c>
      <c r="AL179" s="146">
        <v>3.9550000000000001</v>
      </c>
      <c r="AM179" s="146">
        <v>7.6289999999999996</v>
      </c>
      <c r="AO179" s="146">
        <v>2.855</v>
      </c>
      <c r="AP179" s="146">
        <v>4.4080000000000004</v>
      </c>
      <c r="AQ179" s="146">
        <v>8.2680000000000007</v>
      </c>
      <c r="AS179" s="146">
        <f t="shared" si="112"/>
        <v>0.18699999999999983</v>
      </c>
      <c r="AT179" s="146">
        <f t="shared" si="113"/>
        <v>0.22599999999999998</v>
      </c>
      <c r="AU179" s="146">
        <f t="shared" si="114"/>
        <v>0.31900000000000084</v>
      </c>
      <c r="AW179" s="146">
        <f t="shared" si="115"/>
        <v>0.18599999999999994</v>
      </c>
      <c r="AX179" s="146">
        <f t="shared" si="116"/>
        <v>0.22700000000000031</v>
      </c>
      <c r="AY179" s="146">
        <f t="shared" si="117"/>
        <v>0.32000000000000028</v>
      </c>
      <c r="BA179" s="293">
        <v>785</v>
      </c>
      <c r="BB179" s="294">
        <v>1308</v>
      </c>
      <c r="BC179" s="294">
        <v>2383</v>
      </c>
      <c r="BG179">
        <v>2.5449000000000002</v>
      </c>
      <c r="BH179">
        <v>4.2535999999999996</v>
      </c>
      <c r="BI179">
        <v>7.8829000000000002</v>
      </c>
      <c r="BK179">
        <v>2.5510999999999999</v>
      </c>
      <c r="BL179">
        <v>4.2422000000000004</v>
      </c>
      <c r="BM179">
        <v>7.8716999999999997</v>
      </c>
      <c r="BQ179" s="79"/>
      <c r="BT179" s="1"/>
    </row>
    <row r="180" spans="27:74" x14ac:dyDescent="0.25">
      <c r="AA180">
        <v>2013</v>
      </c>
      <c r="AC180">
        <v>2.5659999999999998</v>
      </c>
      <c r="AD180">
        <v>3.9820000000000002</v>
      </c>
      <c r="AE180">
        <v>7.8120000000000003</v>
      </c>
      <c r="AG180" s="146">
        <v>9.4E-2</v>
      </c>
      <c r="AH180" s="146">
        <v>0.112</v>
      </c>
      <c r="AI180" s="146">
        <v>0.161</v>
      </c>
      <c r="AK180" s="146">
        <v>2.383</v>
      </c>
      <c r="AL180" s="146">
        <v>3.762</v>
      </c>
      <c r="AM180" s="146">
        <v>7.4960000000000004</v>
      </c>
      <c r="AO180" s="146">
        <v>2.75</v>
      </c>
      <c r="AP180" s="146">
        <v>4.202</v>
      </c>
      <c r="AQ180" s="146">
        <v>8.1280000000000001</v>
      </c>
      <c r="AS180" s="146">
        <f t="shared" si="112"/>
        <v>0.18299999999999983</v>
      </c>
      <c r="AT180" s="146">
        <f t="shared" si="113"/>
        <v>0.2200000000000002</v>
      </c>
      <c r="AU180" s="146">
        <f t="shared" si="114"/>
        <v>0.31599999999999984</v>
      </c>
      <c r="AW180" s="146">
        <f t="shared" si="115"/>
        <v>0.18400000000000016</v>
      </c>
      <c r="AX180" s="146">
        <f t="shared" si="116"/>
        <v>0.21999999999999975</v>
      </c>
      <c r="AY180" s="146">
        <f t="shared" si="117"/>
        <v>0.31599999999999984</v>
      </c>
      <c r="BA180" s="293">
        <v>752</v>
      </c>
      <c r="BB180" s="294">
        <v>1256</v>
      </c>
      <c r="BC180" s="294">
        <v>2348</v>
      </c>
      <c r="BG180">
        <v>2.5417000000000001</v>
      </c>
      <c r="BH180">
        <v>4.1250999999999998</v>
      </c>
      <c r="BI180">
        <v>7.7869999999999999</v>
      </c>
      <c r="BK180">
        <v>2.5470000000000002</v>
      </c>
      <c r="BL180">
        <v>4.1167999999999996</v>
      </c>
      <c r="BM180">
        <v>7.7798999999999996</v>
      </c>
      <c r="BQ180" s="79"/>
      <c r="BT180" s="1"/>
    </row>
    <row r="181" spans="27:74" x14ac:dyDescent="0.25">
      <c r="AA181">
        <v>2014</v>
      </c>
      <c r="AC181">
        <v>2.5670000000000002</v>
      </c>
      <c r="AD181">
        <v>4.1420000000000003</v>
      </c>
      <c r="AE181">
        <v>7.7220000000000004</v>
      </c>
      <c r="AG181" s="146">
        <v>9.4E-2</v>
      </c>
      <c r="AH181" s="146">
        <v>0.114</v>
      </c>
      <c r="AI181" s="146">
        <v>0.159</v>
      </c>
      <c r="AK181" s="146">
        <v>2.3839999999999999</v>
      </c>
      <c r="AL181" s="146">
        <v>3.9180000000000001</v>
      </c>
      <c r="AM181" s="146">
        <v>7.4089999999999998</v>
      </c>
      <c r="AO181" s="146">
        <v>2.7509999999999999</v>
      </c>
      <c r="AP181" s="146">
        <v>4.3659999999999997</v>
      </c>
      <c r="AQ181" s="146">
        <v>8.0350000000000001</v>
      </c>
      <c r="AS181" s="146">
        <f t="shared" si="112"/>
        <v>0.18300000000000027</v>
      </c>
      <c r="AT181" s="146">
        <f t="shared" si="113"/>
        <v>0.2240000000000002</v>
      </c>
      <c r="AU181" s="146">
        <f t="shared" si="114"/>
        <v>0.31300000000000061</v>
      </c>
      <c r="AW181" s="146">
        <f t="shared" si="115"/>
        <v>0.18399999999999972</v>
      </c>
      <c r="AX181" s="146">
        <f t="shared" si="116"/>
        <v>0.22399999999999931</v>
      </c>
      <c r="AY181" s="146">
        <f t="shared" si="117"/>
        <v>0.31299999999999972</v>
      </c>
      <c r="BA181" s="293">
        <v>750</v>
      </c>
      <c r="BB181" s="294">
        <v>1315</v>
      </c>
      <c r="BC181" s="294">
        <v>2345</v>
      </c>
      <c r="BG181">
        <v>2.5386000000000002</v>
      </c>
      <c r="BH181">
        <v>4.0004</v>
      </c>
      <c r="BI181">
        <v>7.6923000000000004</v>
      </c>
      <c r="BK181">
        <v>2.5428000000000002</v>
      </c>
      <c r="BL181">
        <v>3.9952000000000001</v>
      </c>
      <c r="BM181">
        <v>7.6890999999999998</v>
      </c>
      <c r="BQ181" s="79"/>
      <c r="BT181" s="1"/>
    </row>
    <row r="182" spans="27:74" x14ac:dyDescent="0.25">
      <c r="AA182">
        <v>2015</v>
      </c>
      <c r="AC182">
        <v>2.5840000000000001</v>
      </c>
      <c r="AD182">
        <v>3.8260000000000001</v>
      </c>
      <c r="AE182">
        <v>7.7279999999999998</v>
      </c>
      <c r="AG182" s="146">
        <v>9.4E-2</v>
      </c>
      <c r="AH182" s="146">
        <v>0.11</v>
      </c>
      <c r="AI182" s="146">
        <v>0.158</v>
      </c>
      <c r="AK182" s="146">
        <v>2.4</v>
      </c>
      <c r="AL182" s="146">
        <v>3.6110000000000002</v>
      </c>
      <c r="AM182" s="146">
        <v>7.4169999999999998</v>
      </c>
      <c r="AO182" s="146">
        <v>2.7679999999999998</v>
      </c>
      <c r="AP182" s="146">
        <v>4.0410000000000004</v>
      </c>
      <c r="AQ182" s="146">
        <v>8.0389999999999997</v>
      </c>
      <c r="AS182" s="146">
        <f t="shared" si="112"/>
        <v>0.18400000000000016</v>
      </c>
      <c r="AT182" s="146">
        <f t="shared" si="113"/>
        <v>0.21499999999999986</v>
      </c>
      <c r="AU182" s="146">
        <f t="shared" si="114"/>
        <v>0.31099999999999994</v>
      </c>
      <c r="AW182" s="146">
        <f t="shared" si="115"/>
        <v>0.18399999999999972</v>
      </c>
      <c r="AX182" s="146">
        <f t="shared" si="116"/>
        <v>0.2150000000000003</v>
      </c>
      <c r="AY182" s="146">
        <f t="shared" si="117"/>
        <v>0.31099999999999994</v>
      </c>
      <c r="BA182" s="293">
        <v>755</v>
      </c>
      <c r="BB182" s="294">
        <v>1214</v>
      </c>
      <c r="BC182" s="294">
        <v>2378</v>
      </c>
      <c r="BG182">
        <v>2.5354999999999999</v>
      </c>
      <c r="BH182">
        <v>3.8794</v>
      </c>
      <c r="BI182">
        <v>7.5987999999999998</v>
      </c>
      <c r="BK182">
        <v>2.5386000000000002</v>
      </c>
      <c r="BL182">
        <v>3.8772000000000002</v>
      </c>
      <c r="BM182">
        <v>7.5993000000000004</v>
      </c>
      <c r="BQ182" s="79"/>
      <c r="BT182" s="1"/>
    </row>
    <row r="183" spans="27:74" x14ac:dyDescent="0.25">
      <c r="AA183">
        <v>2016</v>
      </c>
      <c r="AC183">
        <v>2.5249999999999999</v>
      </c>
      <c r="AD183">
        <v>3.7730000000000001</v>
      </c>
      <c r="AE183">
        <v>7.9119999999999999</v>
      </c>
      <c r="AG183" s="146">
        <v>9.2999999999999999E-2</v>
      </c>
      <c r="AH183" s="146">
        <v>0.11</v>
      </c>
      <c r="AI183" s="146">
        <v>0.159</v>
      </c>
      <c r="AK183" s="146">
        <v>2.343</v>
      </c>
      <c r="AL183" s="146">
        <v>3.5579999999999998</v>
      </c>
      <c r="AM183" s="146">
        <v>7.6</v>
      </c>
      <c r="AO183" s="146">
        <v>2.7069999999999999</v>
      </c>
      <c r="AP183" s="146">
        <v>3.988</v>
      </c>
      <c r="AQ183" s="146">
        <v>8.2240000000000002</v>
      </c>
      <c r="AS183" s="146">
        <f t="shared" si="112"/>
        <v>0.18199999999999994</v>
      </c>
      <c r="AT183" s="146">
        <f t="shared" si="113"/>
        <v>0.2150000000000003</v>
      </c>
      <c r="AU183" s="146">
        <f t="shared" si="114"/>
        <v>0.31200000000000028</v>
      </c>
      <c r="AW183" s="146">
        <f t="shared" si="115"/>
        <v>0.18199999999999994</v>
      </c>
      <c r="AX183" s="146">
        <f t="shared" si="116"/>
        <v>0.21499999999999986</v>
      </c>
      <c r="AY183" s="146">
        <f t="shared" si="117"/>
        <v>0.31200000000000028</v>
      </c>
      <c r="BA183" s="293">
        <v>738</v>
      </c>
      <c r="BB183" s="294">
        <v>1184</v>
      </c>
      <c r="BC183" s="294">
        <v>2471</v>
      </c>
      <c r="BG183">
        <v>2.5324</v>
      </c>
      <c r="BH183">
        <v>3.7622</v>
      </c>
      <c r="BI183">
        <v>7.5064000000000002</v>
      </c>
      <c r="BK183">
        <v>2.5345</v>
      </c>
      <c r="BL183">
        <v>3.7625999999999999</v>
      </c>
      <c r="BM183">
        <v>7.5106000000000002</v>
      </c>
      <c r="BQ183" s="79"/>
      <c r="BT183" s="1"/>
    </row>
    <row r="184" spans="27:74" x14ac:dyDescent="0.25">
      <c r="AA184">
        <v>2017</v>
      </c>
      <c r="AC184">
        <v>2.4159999999999999</v>
      </c>
      <c r="AD184">
        <v>3.6960000000000002</v>
      </c>
      <c r="AE184">
        <v>7.0419999999999998</v>
      </c>
      <c r="AG184" s="146">
        <v>9.0999999999999998E-2</v>
      </c>
      <c r="AH184" s="146">
        <v>0.109</v>
      </c>
      <c r="AI184" s="146">
        <v>0.14799999999999999</v>
      </c>
      <c r="AK184" s="146">
        <v>2.238</v>
      </c>
      <c r="AL184" s="146">
        <v>3.4830000000000001</v>
      </c>
      <c r="AM184" s="146">
        <v>6.7510000000000003</v>
      </c>
      <c r="AO184" s="146">
        <v>2.5939999999999999</v>
      </c>
      <c r="AP184" s="146">
        <v>3.91</v>
      </c>
      <c r="AQ184" s="146">
        <v>7.3330000000000002</v>
      </c>
      <c r="AS184" s="146">
        <f t="shared" si="112"/>
        <v>0.17799999999999994</v>
      </c>
      <c r="AT184" s="146">
        <f t="shared" si="113"/>
        <v>0.21300000000000008</v>
      </c>
      <c r="AU184" s="146">
        <f t="shared" si="114"/>
        <v>0.29099999999999948</v>
      </c>
      <c r="AW184" s="146">
        <f t="shared" si="115"/>
        <v>0.17799999999999994</v>
      </c>
      <c r="AX184" s="146">
        <f t="shared" si="116"/>
        <v>0.21399999999999997</v>
      </c>
      <c r="AY184" s="146">
        <f t="shared" si="117"/>
        <v>0.29100000000000037</v>
      </c>
      <c r="BA184" s="293">
        <v>708</v>
      </c>
      <c r="BB184" s="294">
        <v>1149</v>
      </c>
      <c r="BC184" s="294">
        <v>2250</v>
      </c>
      <c r="BG184">
        <v>2.5293000000000001</v>
      </c>
      <c r="BH184">
        <v>3.6484999999999999</v>
      </c>
      <c r="BI184">
        <v>7.4150999999999998</v>
      </c>
      <c r="BK184">
        <v>2.5303</v>
      </c>
      <c r="BL184">
        <v>3.6515</v>
      </c>
      <c r="BM184">
        <v>7.423</v>
      </c>
      <c r="BQ184" s="79"/>
      <c r="BT184" s="1"/>
    </row>
    <row r="185" spans="27:74" x14ac:dyDescent="0.25">
      <c r="AA185">
        <v>2018</v>
      </c>
      <c r="AC185">
        <v>2.7250000000000001</v>
      </c>
      <c r="AD185">
        <v>3.37</v>
      </c>
      <c r="AE185">
        <v>7.3970000000000002</v>
      </c>
      <c r="AG185" s="146">
        <v>9.6000000000000002E-2</v>
      </c>
      <c r="AH185" s="146">
        <v>0.105</v>
      </c>
      <c r="AI185" s="146">
        <v>0.151</v>
      </c>
      <c r="AK185" s="146">
        <v>2.536</v>
      </c>
      <c r="AL185" s="146">
        <v>3.165</v>
      </c>
      <c r="AM185" s="146">
        <v>7.1</v>
      </c>
      <c r="AO185" s="146">
        <v>2.9129999999999998</v>
      </c>
      <c r="AP185" s="146">
        <v>3.5750000000000002</v>
      </c>
      <c r="AQ185" s="146">
        <v>7.6929999999999996</v>
      </c>
      <c r="AS185" s="146">
        <f t="shared" si="112"/>
        <v>0.18900000000000006</v>
      </c>
      <c r="AT185" s="146">
        <f t="shared" si="113"/>
        <v>0.20500000000000007</v>
      </c>
      <c r="AU185" s="146">
        <f t="shared" si="114"/>
        <v>0.2970000000000006</v>
      </c>
      <c r="AW185" s="146">
        <f t="shared" si="115"/>
        <v>0.18799999999999972</v>
      </c>
      <c r="AX185" s="146">
        <f t="shared" si="116"/>
        <v>0.20500000000000007</v>
      </c>
      <c r="AY185" s="146">
        <f t="shared" si="117"/>
        <v>0.29599999999999937</v>
      </c>
      <c r="BA185" s="293">
        <v>799</v>
      </c>
      <c r="BB185" s="294">
        <v>1036</v>
      </c>
      <c r="BC185" s="294">
        <v>2390</v>
      </c>
      <c r="BG185">
        <v>2.5261</v>
      </c>
      <c r="BH185" s="8">
        <v>3.5381999999999998</v>
      </c>
      <c r="BI185">
        <v>7.3249000000000004</v>
      </c>
      <c r="BK185">
        <v>2.5261999999999998</v>
      </c>
      <c r="BL185" s="8">
        <v>3.5436000000000001</v>
      </c>
      <c r="BM185">
        <v>7.3362999999999996</v>
      </c>
      <c r="BO185" s="8"/>
      <c r="BQ185" s="79"/>
      <c r="BT185" s="1"/>
    </row>
    <row r="186" spans="27:74" x14ac:dyDescent="0.25">
      <c r="AA186">
        <v>2019</v>
      </c>
      <c r="AC186">
        <v>2.4430000000000001</v>
      </c>
      <c r="AD186">
        <v>3.8</v>
      </c>
      <c r="AE186">
        <v>7.1</v>
      </c>
      <c r="AG186" s="146">
        <v>9.0999999999999998E-2</v>
      </c>
      <c r="AH186" s="146">
        <v>0.112</v>
      </c>
      <c r="AI186" s="146">
        <v>0.14799999999999999</v>
      </c>
      <c r="AK186" s="146">
        <v>2.2639999999999998</v>
      </c>
      <c r="AL186" s="146">
        <v>3.581</v>
      </c>
      <c r="AM186" s="146">
        <v>6.81</v>
      </c>
      <c r="AO186" s="146">
        <v>2.6219999999999999</v>
      </c>
      <c r="AP186" s="146">
        <v>4.0179999999999998</v>
      </c>
      <c r="AQ186" s="146">
        <v>7.3890000000000002</v>
      </c>
      <c r="AS186" s="146">
        <f t="shared" si="112"/>
        <v>0.17900000000000027</v>
      </c>
      <c r="AT186" s="146">
        <f t="shared" si="113"/>
        <v>0.21899999999999986</v>
      </c>
      <c r="AU186" s="146">
        <f t="shared" si="114"/>
        <v>0.29000000000000004</v>
      </c>
      <c r="AW186" s="146">
        <f t="shared" si="115"/>
        <v>0.17899999999999983</v>
      </c>
      <c r="AX186" s="146">
        <f t="shared" si="116"/>
        <v>0.21799999999999997</v>
      </c>
      <c r="AY186" s="146">
        <f t="shared" si="117"/>
        <v>0.28900000000000059</v>
      </c>
      <c r="BA186" s="293">
        <v>715</v>
      </c>
      <c r="BB186" s="294">
        <v>1159</v>
      </c>
      <c r="BC186" s="294">
        <v>2308</v>
      </c>
      <c r="BG186">
        <v>2.5230000000000001</v>
      </c>
      <c r="BH186">
        <v>3.5669</v>
      </c>
      <c r="BI186">
        <v>7.2358000000000002</v>
      </c>
      <c r="BK186">
        <v>2.5219999999999998</v>
      </c>
      <c r="BL186">
        <v>3.5705</v>
      </c>
      <c r="BM186">
        <v>7.2507000000000001</v>
      </c>
      <c r="BQ186" s="79"/>
      <c r="BT186" s="1"/>
    </row>
    <row r="187" spans="27:74" x14ac:dyDescent="0.25">
      <c r="AA187">
        <v>2020</v>
      </c>
      <c r="AC187">
        <v>2.335</v>
      </c>
      <c r="AD187">
        <v>3.6040000000000001</v>
      </c>
      <c r="AE187">
        <v>6.91</v>
      </c>
      <c r="AG187" s="146">
        <v>8.8999999999999996E-2</v>
      </c>
      <c r="AH187" s="146">
        <v>0.109</v>
      </c>
      <c r="AI187" s="146">
        <v>0.14499999999999999</v>
      </c>
      <c r="AK187" s="146">
        <v>2.16</v>
      </c>
      <c r="AL187" s="146">
        <v>3.39</v>
      </c>
      <c r="AM187" s="146">
        <v>6.6260000000000003</v>
      </c>
      <c r="AO187" s="146">
        <v>2.5099999999999998</v>
      </c>
      <c r="AP187" s="146">
        <v>3.8180000000000001</v>
      </c>
      <c r="AQ187" s="146">
        <v>7.1950000000000003</v>
      </c>
      <c r="AS187" s="146">
        <f t="shared" si="112"/>
        <v>0.17499999999999982</v>
      </c>
      <c r="AT187" s="146">
        <f t="shared" si="113"/>
        <v>0.21399999999999997</v>
      </c>
      <c r="AU187" s="146">
        <f t="shared" si="114"/>
        <v>0.28399999999999981</v>
      </c>
      <c r="AW187" s="146">
        <f t="shared" si="115"/>
        <v>0.17499999999999982</v>
      </c>
      <c r="AX187" s="146">
        <f t="shared" si="116"/>
        <v>0.21399999999999997</v>
      </c>
      <c r="AY187" s="146">
        <f t="shared" si="117"/>
        <v>0.28500000000000014</v>
      </c>
      <c r="BA187" s="293">
        <v>684</v>
      </c>
      <c r="BB187" s="294">
        <v>1093</v>
      </c>
      <c r="BC187" s="294">
        <v>2262</v>
      </c>
      <c r="BG187">
        <v>2.5198999999999998</v>
      </c>
      <c r="BH187">
        <v>3.5958000000000001</v>
      </c>
      <c r="BI187">
        <v>7.1478000000000002</v>
      </c>
      <c r="BK187">
        <v>2.5179</v>
      </c>
      <c r="BL187">
        <v>3.5977000000000001</v>
      </c>
      <c r="BM187">
        <v>7.1661000000000001</v>
      </c>
      <c r="BQ187" s="79"/>
      <c r="BT187" s="1"/>
    </row>
    <row r="188" spans="27:74" x14ac:dyDescent="0.25">
      <c r="AA188">
        <v>2021</v>
      </c>
      <c r="AC188">
        <v>2.5089999999999999</v>
      </c>
      <c r="AD188">
        <v>3.4780000000000002</v>
      </c>
      <c r="AE188">
        <v>7.2359999999999998</v>
      </c>
      <c r="AG188" s="146">
        <v>9.0999999999999998E-2</v>
      </c>
      <c r="AH188" s="146">
        <v>0.107</v>
      </c>
      <c r="AI188" s="146">
        <v>0.15</v>
      </c>
      <c r="AK188" s="146">
        <v>2.331</v>
      </c>
      <c r="AL188" s="146">
        <v>3.2669999999999999</v>
      </c>
      <c r="AM188" s="146">
        <v>6.9420000000000002</v>
      </c>
      <c r="AO188" s="146">
        <v>2.6869999999999998</v>
      </c>
      <c r="AP188" s="146">
        <v>3.6880000000000002</v>
      </c>
      <c r="AQ188" s="146">
        <v>7.53</v>
      </c>
      <c r="AS188" s="146">
        <f t="shared" si="112"/>
        <v>0.17799999999999994</v>
      </c>
      <c r="AT188" s="146">
        <f t="shared" si="113"/>
        <v>0.2110000000000003</v>
      </c>
      <c r="AU188" s="146">
        <f t="shared" si="114"/>
        <v>0.29399999999999959</v>
      </c>
      <c r="AW188" s="146">
        <f t="shared" si="115"/>
        <v>0.17799999999999994</v>
      </c>
      <c r="AX188" s="146">
        <f t="shared" si="116"/>
        <v>0.20999999999999996</v>
      </c>
      <c r="AY188" s="146">
        <f t="shared" si="117"/>
        <v>0.29400000000000048</v>
      </c>
      <c r="BA188" s="293">
        <v>764</v>
      </c>
      <c r="BB188" s="294">
        <v>1047</v>
      </c>
      <c r="BC188" s="294">
        <v>2328</v>
      </c>
      <c r="BG188">
        <v>2.5167999999999999</v>
      </c>
      <c r="BH188">
        <v>3.625</v>
      </c>
      <c r="BI188">
        <v>7.0609000000000002</v>
      </c>
      <c r="BK188">
        <v>2.5137999999999998</v>
      </c>
      <c r="BL188">
        <v>3.625</v>
      </c>
      <c r="BM188">
        <v>7.0824999999999996</v>
      </c>
      <c r="BQ188" s="79"/>
    </row>
    <row r="189" spans="27:74" x14ac:dyDescent="0.25">
      <c r="AA189" s="23">
        <v>2022</v>
      </c>
      <c r="AB189" s="23"/>
      <c r="AC189" s="23">
        <v>2.5950000000000002</v>
      </c>
      <c r="AD189" s="23">
        <v>3.6970000000000001</v>
      </c>
      <c r="AE189" s="23">
        <v>7.1130000000000004</v>
      </c>
      <c r="AF189" s="23"/>
      <c r="AG189" s="194">
        <v>9.2999999999999999E-2</v>
      </c>
      <c r="AH189" s="194">
        <v>0.109</v>
      </c>
      <c r="AI189" s="194">
        <v>0.14899999999999999</v>
      </c>
      <c r="AJ189" s="23"/>
      <c r="AK189" s="194">
        <v>2.4129999999999998</v>
      </c>
      <c r="AL189" s="194">
        <v>3.484</v>
      </c>
      <c r="AM189" s="194">
        <v>6.8209999999999997</v>
      </c>
      <c r="AN189" s="23"/>
      <c r="AO189" s="194">
        <v>2.7770000000000001</v>
      </c>
      <c r="AP189" s="194">
        <v>3.91</v>
      </c>
      <c r="AQ189" s="194">
        <v>7.4050000000000002</v>
      </c>
      <c r="AR189" s="23"/>
      <c r="AS189" s="194">
        <f t="shared" si="112"/>
        <v>0.18200000000000038</v>
      </c>
      <c r="AT189" s="194">
        <f t="shared" si="113"/>
        <v>0.21300000000000008</v>
      </c>
      <c r="AU189" s="194">
        <f t="shared" si="114"/>
        <v>0.2920000000000007</v>
      </c>
      <c r="AV189" s="23"/>
      <c r="AW189" s="194">
        <f t="shared" si="115"/>
        <v>0.18199999999999994</v>
      </c>
      <c r="AX189" s="194">
        <f t="shared" si="116"/>
        <v>0.21300000000000008</v>
      </c>
      <c r="AY189" s="194">
        <f t="shared" si="117"/>
        <v>0.29199999999999982</v>
      </c>
      <c r="AZ189" s="23"/>
      <c r="BA189" s="295">
        <v>782</v>
      </c>
      <c r="BB189" s="296">
        <v>1159</v>
      </c>
      <c r="BC189" s="296">
        <v>2277</v>
      </c>
      <c r="BG189">
        <v>2.5137</v>
      </c>
      <c r="BH189">
        <v>3.6543999999999999</v>
      </c>
      <c r="BI189">
        <v>6.9749999999999996</v>
      </c>
      <c r="BK189">
        <v>2.5095999999999998</v>
      </c>
      <c r="BL189">
        <v>3.6524999999999999</v>
      </c>
      <c r="BM189">
        <v>6.9997999999999996</v>
      </c>
      <c r="BQ189" s="79"/>
    </row>
    <row r="190" spans="27:74" x14ac:dyDescent="0.25">
      <c r="AK190" s="79" t="s">
        <v>150</v>
      </c>
      <c r="AO190" s="79" t="s">
        <v>18</v>
      </c>
      <c r="AS190" s="79" t="s">
        <v>152</v>
      </c>
      <c r="AW190" s="79" t="s">
        <v>151</v>
      </c>
      <c r="BB190" t="s">
        <v>1</v>
      </c>
      <c r="BG190" t="s">
        <v>154</v>
      </c>
      <c r="BH190" t="s">
        <v>154</v>
      </c>
      <c r="BI190" t="s">
        <v>154</v>
      </c>
      <c r="BK190" t="s">
        <v>154</v>
      </c>
      <c r="BL190" t="s">
        <v>154</v>
      </c>
      <c r="BM190" t="s">
        <v>154</v>
      </c>
      <c r="BN190" s="82"/>
      <c r="BQ190" s="79"/>
    </row>
    <row r="191" spans="27:74" x14ac:dyDescent="0.25">
      <c r="AA191" s="20" t="s">
        <v>406</v>
      </c>
      <c r="AB191" s="20"/>
      <c r="AC191" s="37">
        <f>AVERAGE(AC168:AC177)</f>
        <v>2.7880000000000003</v>
      </c>
      <c r="AD191" s="37">
        <f t="shared" ref="AD191:AE191" si="118">AVERAGE(AD168:AD177)</f>
        <v>4.7154000000000007</v>
      </c>
      <c r="AE191" s="37">
        <f t="shared" si="118"/>
        <v>8.5522999999999989</v>
      </c>
      <c r="AF191" s="37"/>
      <c r="AG191" s="37"/>
      <c r="AJ191" s="20" t="s">
        <v>899</v>
      </c>
      <c r="AK191" s="37">
        <f>AVERAGE(AK168:AK177)</f>
        <v>2.5987</v>
      </c>
      <c r="AL191" s="37">
        <f>AVERAGE(AL168:AL177)</f>
        <v>4.4663000000000004</v>
      </c>
      <c r="AM191" s="37">
        <f>AVERAGE(AM168:AM177)</f>
        <v>8.2075999999999993</v>
      </c>
      <c r="AN191" s="271"/>
      <c r="AO191" s="37">
        <f>AVERAGE(AO168:AO177)</f>
        <v>2.9775999999999998</v>
      </c>
      <c r="AP191" s="37">
        <f>AVERAGE(AP168:AP177)</f>
        <v>4.9642999999999997</v>
      </c>
      <c r="AQ191" s="37">
        <f>AVERAGE(AQ168:AQ177)</f>
        <v>8.8969000000000005</v>
      </c>
      <c r="AR191" s="271"/>
      <c r="AS191" s="37">
        <f>AVERAGE(AS168:AS177)</f>
        <v>0.18930000000000008</v>
      </c>
      <c r="AT191" s="37">
        <f t="shared" ref="AT191:AU191" si="119">AVERAGE(AT168:AT177)</f>
        <v>0.24910000000000004</v>
      </c>
      <c r="AU191" s="37">
        <f t="shared" si="119"/>
        <v>0.3446999999999999</v>
      </c>
      <c r="AV191" s="271"/>
      <c r="AW191" s="37">
        <f>AVERAGE(AW168:AW177)</f>
        <v>0.18960000000000005</v>
      </c>
      <c r="AX191" s="37">
        <f t="shared" ref="AX191:AY191" si="120">AVERAGE(AX168:AX177)</f>
        <v>0.2488999999999999</v>
      </c>
      <c r="AY191" s="37">
        <f t="shared" si="120"/>
        <v>0.34460000000000013</v>
      </c>
      <c r="AZ191" s="271"/>
      <c r="BA191" s="299">
        <f>SUM(BA168:BA177)</f>
        <v>8315</v>
      </c>
      <c r="BB191" s="297">
        <f>SUM(BB168:BB177)</f>
        <v>13782</v>
      </c>
      <c r="BC191" s="300">
        <f>SUM(BC168:BC177)</f>
        <v>23660</v>
      </c>
      <c r="BG191">
        <v>-2.4767000000000001</v>
      </c>
      <c r="BH191">
        <v>-0.87539999999999996</v>
      </c>
      <c r="BI191" s="315">
        <v>-1.2161999999999999</v>
      </c>
      <c r="BJ191" s="315"/>
      <c r="BK191" t="s">
        <v>916</v>
      </c>
      <c r="BL191" s="315" t="s">
        <v>917</v>
      </c>
      <c r="BM191" s="315" t="s">
        <v>918</v>
      </c>
      <c r="BN191" s="315"/>
      <c r="BO191" s="315"/>
      <c r="BP191" s="315"/>
      <c r="BR191">
        <v>-0.87539999999999996</v>
      </c>
      <c r="BS191">
        <v>-1.5958000000000001</v>
      </c>
      <c r="BT191">
        <v>0.96709999999999996</v>
      </c>
      <c r="BU191" t="s">
        <v>156</v>
      </c>
      <c r="BV191">
        <v>0.124</v>
      </c>
    </row>
    <row r="192" spans="27:74" x14ac:dyDescent="0.25">
      <c r="AA192" s="20" t="s">
        <v>407</v>
      </c>
      <c r="AB192" s="20"/>
      <c r="AC192" s="37">
        <f>AVERAGE(AC178:AC189)</f>
        <v>2.5388333333333333</v>
      </c>
      <c r="AD192" s="37">
        <f t="shared" ref="AD192:AE192" si="121">AVERAGE(AD178:AD189)</f>
        <v>3.8268333333333335</v>
      </c>
      <c r="AE192" s="37">
        <f t="shared" si="121"/>
        <v>7.4515000000000002</v>
      </c>
      <c r="AF192" s="37"/>
      <c r="AG192" s="37"/>
      <c r="AJ192" s="20" t="s">
        <v>900</v>
      </c>
      <c r="AK192" s="37">
        <f>AVERAGE(AK178:AK189)</f>
        <v>2.3570000000000002</v>
      </c>
      <c r="AL192" s="37">
        <f t="shared" ref="AL192:AM192" si="122">AVERAGE(AL178:AL189)</f>
        <v>3.6095000000000006</v>
      </c>
      <c r="AM192" s="37">
        <f t="shared" si="122"/>
        <v>7.1489166666666675</v>
      </c>
      <c r="AN192" s="271"/>
      <c r="AO192" s="37">
        <f>AVERAGE(AO178:AO189)</f>
        <v>2.7205833333333334</v>
      </c>
      <c r="AP192" s="37">
        <f t="shared" ref="AP192:AQ192" si="123">AVERAGE(AP178:AP189)</f>
        <v>4.0442500000000008</v>
      </c>
      <c r="AQ192" s="37">
        <f t="shared" si="123"/>
        <v>7.7540833333333339</v>
      </c>
      <c r="AR192" s="271"/>
      <c r="AS192" s="37">
        <f>AVERAGE(AS178:AS189)</f>
        <v>0.18183333333333337</v>
      </c>
      <c r="AT192" s="37">
        <f t="shared" ref="AT192:AU192" si="124">AVERAGE(AT178:AT189)</f>
        <v>0.21733333333333346</v>
      </c>
      <c r="AU192" s="37">
        <f t="shared" si="124"/>
        <v>0.30258333333333348</v>
      </c>
      <c r="AV192" s="271"/>
      <c r="AW192" s="37">
        <f>AVERAGE(AW178:AW189)</f>
        <v>0.18174999999999988</v>
      </c>
      <c r="AX192" s="37">
        <f t="shared" ref="AX192:AY192" si="125">AVERAGE(AX178:AX189)</f>
        <v>0.21741666666666662</v>
      </c>
      <c r="AY192" s="37">
        <f t="shared" si="125"/>
        <v>0.30258333333333337</v>
      </c>
      <c r="AZ192" s="271"/>
      <c r="BA192" s="298">
        <f>SUM(BA178:BA189)</f>
        <v>8979</v>
      </c>
      <c r="BB192" s="301">
        <f t="shared" ref="BB192:BC192" si="126">SUM(BB178:BB189)</f>
        <v>14273</v>
      </c>
      <c r="BC192" s="302">
        <f t="shared" si="126"/>
        <v>27960</v>
      </c>
      <c r="BG192">
        <v>-0.1229</v>
      </c>
      <c r="BH192" s="319">
        <v>-3.0226999999999999</v>
      </c>
      <c r="BK192">
        <v>-0.16389999999999999</v>
      </c>
      <c r="BL192" s="319">
        <v>-2.9542999999999999</v>
      </c>
      <c r="BQ192" s="79"/>
      <c r="BR192" t="s">
        <v>919</v>
      </c>
      <c r="BS192">
        <v>-6.2803000000000004</v>
      </c>
      <c r="BT192">
        <v>-2.0724999999999998</v>
      </c>
      <c r="BU192" t="s">
        <v>156</v>
      </c>
      <c r="BV192">
        <v>0.03</v>
      </c>
    </row>
    <row r="193" spans="27:140" x14ac:dyDescent="0.25">
      <c r="AA193" s="20" t="s">
        <v>343</v>
      </c>
      <c r="AB193" s="20"/>
      <c r="AC193" s="221">
        <f>(AC192-AC191)/AC191</f>
        <v>-8.9371114299378399E-2</v>
      </c>
      <c r="AD193" s="221">
        <f>(AD192-AD191)/AD191</f>
        <v>-0.18843929818608537</v>
      </c>
      <c r="AE193" s="221">
        <f>(AE192-AE191)/AE191</f>
        <v>-0.12871391321632764</v>
      </c>
      <c r="AF193" s="221"/>
      <c r="AG193" s="195"/>
      <c r="AJ193" s="20" t="s">
        <v>901</v>
      </c>
      <c r="AK193" s="289">
        <f>(AK192-AK191)/AK191</f>
        <v>-9.3008042482779774E-2</v>
      </c>
      <c r="AL193" s="289">
        <f t="shared" ref="AL193:AM193" si="127">(AL192-AL191)/AL191</f>
        <v>-0.19183664330654002</v>
      </c>
      <c r="AM193" s="289">
        <f t="shared" si="127"/>
        <v>-0.12898817356271405</v>
      </c>
      <c r="AN193" s="290"/>
      <c r="AO193" s="289">
        <f>(AO192-AO191)/AO191</f>
        <v>-8.631672040121792E-2</v>
      </c>
      <c r="AP193" s="289">
        <f t="shared" ref="AP193:AQ193" si="128">(AP192-AP191)/AP191</f>
        <v>-0.18533327961646132</v>
      </c>
      <c r="AQ193" s="289">
        <f t="shared" si="128"/>
        <v>-0.12845110843851976</v>
      </c>
      <c r="AR193" s="272"/>
      <c r="AS193" s="272">
        <f>(AS192-AS191)/AS191</f>
        <v>-3.9443564007748025E-2</v>
      </c>
      <c r="AT193" s="272">
        <f t="shared" ref="AT193:AU193" si="129">(AT192-AT191)/AT191</f>
        <v>-0.12752575940050814</v>
      </c>
      <c r="AU193" s="272">
        <f t="shared" si="129"/>
        <v>-0.12218354124359276</v>
      </c>
      <c r="AV193" s="272"/>
      <c r="AW193" s="272">
        <f>(AW192-AW191)/AW191</f>
        <v>-4.1402953586498738E-2</v>
      </c>
      <c r="AX193" s="272">
        <f t="shared" ref="AX193:AY193" si="130">(AX192-AX191)/AX191</f>
        <v>-0.12648988884424786</v>
      </c>
      <c r="AY193" s="272">
        <f t="shared" si="130"/>
        <v>-0.1219288063455216</v>
      </c>
      <c r="AZ193" s="68" t="s">
        <v>343</v>
      </c>
      <c r="BA193" s="272"/>
      <c r="BB193" s="272"/>
      <c r="BH193" s="159">
        <v>0.81120000000000003</v>
      </c>
      <c r="BL193">
        <v>0.75980000000000003</v>
      </c>
      <c r="BQ193" s="79"/>
      <c r="BR193">
        <v>0.81120000000000003</v>
      </c>
      <c r="BS193">
        <v>-1.8058000000000001</v>
      </c>
      <c r="BT193">
        <v>5.4922000000000004</v>
      </c>
      <c r="BU193" t="s">
        <v>156</v>
      </c>
      <c r="BV193">
        <v>0.48799999999999999</v>
      </c>
    </row>
    <row r="194" spans="27:140" x14ac:dyDescent="0.25">
      <c r="AA194" s="20"/>
      <c r="AC194" s="357">
        <f>AD193/AC193</f>
        <v>2.1085033980313259</v>
      </c>
      <c r="AD194" s="75" t="s">
        <v>946</v>
      </c>
      <c r="AE194" s="358">
        <f>AD193/AE193</f>
        <v>1.4640165424026705</v>
      </c>
      <c r="AG194" s="195"/>
      <c r="AS194" s="272">
        <f>AC193-AS193</f>
        <v>-4.9927550291630374E-2</v>
      </c>
      <c r="AT194" s="272">
        <f t="shared" ref="AT194:AU194" si="131">AD193-AT193</f>
        <v>-6.0913538785577231E-2</v>
      </c>
      <c r="AU194" s="272">
        <f t="shared" si="131"/>
        <v>-6.5303719727348719E-3</v>
      </c>
      <c r="AV194" s="272"/>
      <c r="AW194" s="272">
        <f>AW193-AC193</f>
        <v>4.7968160712879661E-2</v>
      </c>
      <c r="AX194" s="272">
        <f t="shared" ref="AX194:AY194" si="132">AX193-AD193</f>
        <v>6.1949409341837514E-2</v>
      </c>
      <c r="AY194" s="272">
        <f t="shared" si="132"/>
        <v>6.7851068708060375E-3</v>
      </c>
      <c r="AZ194" s="272"/>
      <c r="BA194" s="272"/>
      <c r="BB194" s="272"/>
      <c r="BG194" t="s">
        <v>363</v>
      </c>
      <c r="BH194" t="s">
        <v>363</v>
      </c>
      <c r="BI194" t="s">
        <v>363</v>
      </c>
      <c r="BK194" t="s">
        <v>363</v>
      </c>
      <c r="BL194" t="s">
        <v>363</v>
      </c>
      <c r="BM194" t="s">
        <v>363</v>
      </c>
    </row>
    <row r="195" spans="27:140" x14ac:dyDescent="0.25">
      <c r="AC195" s="359" t="s">
        <v>945</v>
      </c>
      <c r="AD195" s="23"/>
      <c r="AE195" s="360" t="s">
        <v>944</v>
      </c>
      <c r="AJ195" s="226" t="s">
        <v>152</v>
      </c>
      <c r="AK195" s="303">
        <f>AC193*AK193</f>
        <v>8.3122323954899525E-3</v>
      </c>
      <c r="AL195" s="303">
        <f>AD193*AL193</f>
        <v>3.6149562431058796E-2</v>
      </c>
      <c r="AM195" s="304">
        <f>AE193*AM193</f>
        <v>1.6602572577883782E-2</v>
      </c>
      <c r="AN195" s="226" t="s">
        <v>151</v>
      </c>
      <c r="AO195" s="303">
        <f>AC193*AO193</f>
        <v>7.7142214849247343E-3</v>
      </c>
      <c r="AP195" s="303">
        <f>AD193*AP193</f>
        <v>3.4924073141451489E-2</v>
      </c>
      <c r="AQ195" s="304">
        <f>AE193*AQ193</f>
        <v>1.6533444824096723E-2</v>
      </c>
      <c r="BG195" s="317">
        <v>4.0000000000000001E-3</v>
      </c>
      <c r="BH195">
        <v>0.124</v>
      </c>
      <c r="BI195" s="316" t="s">
        <v>153</v>
      </c>
      <c r="BK195" s="318">
        <v>7.0000000000000001E-3</v>
      </c>
      <c r="BL195" s="318">
        <v>4.2000000000000003E-2</v>
      </c>
      <c r="BM195" s="316" t="s">
        <v>153</v>
      </c>
    </row>
    <row r="196" spans="27:140" x14ac:dyDescent="0.25">
      <c r="AN196" s="271"/>
      <c r="BG196">
        <v>0.93700000000000006</v>
      </c>
      <c r="BH196" s="318">
        <v>0.03</v>
      </c>
      <c r="BK196">
        <v>0.83799999999999997</v>
      </c>
      <c r="BL196" s="318">
        <v>1.6E-2</v>
      </c>
    </row>
    <row r="197" spans="27:140" x14ac:dyDescent="0.25">
      <c r="AN197" s="271"/>
      <c r="BH197">
        <v>0.48799999999999999</v>
      </c>
      <c r="BL197">
        <v>0.51500000000000001</v>
      </c>
    </row>
    <row r="198" spans="27:140" x14ac:dyDescent="0.25">
      <c r="AB198" t="s">
        <v>3</v>
      </c>
      <c r="AN198" s="77" t="s">
        <v>911</v>
      </c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7" t="s">
        <v>911</v>
      </c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7" t="s">
        <v>911</v>
      </c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  <c r="DP198" s="76"/>
      <c r="DQ198" s="76"/>
      <c r="DR198" s="76"/>
      <c r="DS198" s="76"/>
      <c r="DT198" s="77" t="s">
        <v>911</v>
      </c>
      <c r="DU198" s="76"/>
      <c r="DV198" s="76"/>
      <c r="DW198" s="76"/>
      <c r="DX198" s="76"/>
      <c r="DY198" s="76"/>
      <c r="DZ198" s="76"/>
      <c r="EA198" s="76"/>
      <c r="EB198" s="76"/>
      <c r="EC198" s="76"/>
      <c r="ED198" s="76"/>
      <c r="EE198" s="76"/>
      <c r="EF198" s="76"/>
      <c r="EG198" s="76"/>
      <c r="EH198" s="76"/>
      <c r="EI198" s="76"/>
      <c r="EJ198" s="76"/>
    </row>
    <row r="199" spans="27:140" x14ac:dyDescent="0.25">
      <c r="AE199" t="s">
        <v>947</v>
      </c>
      <c r="AN199" s="77" t="s">
        <v>948</v>
      </c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7" t="s">
        <v>949</v>
      </c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7" t="s">
        <v>950</v>
      </c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7" t="s">
        <v>951</v>
      </c>
      <c r="DU199" s="76"/>
      <c r="DV199" s="76"/>
      <c r="DW199" s="76"/>
      <c r="DX199" s="76"/>
      <c r="DY199" s="76"/>
      <c r="DZ199" s="76"/>
      <c r="EA199" s="76"/>
      <c r="EB199" s="76"/>
      <c r="EC199" s="76"/>
      <c r="ED199" s="76"/>
      <c r="EE199" s="76"/>
      <c r="EF199" s="76"/>
      <c r="EG199" s="76"/>
      <c r="EH199" s="76"/>
      <c r="EI199" s="76"/>
      <c r="EJ199" s="76"/>
    </row>
    <row r="200" spans="27:140" x14ac:dyDescent="0.25">
      <c r="AC200" s="23" t="s">
        <v>5</v>
      </c>
      <c r="AD200" s="23" t="s">
        <v>5</v>
      </c>
      <c r="AE200" s="23" t="s">
        <v>5</v>
      </c>
      <c r="AF200" s="272"/>
      <c r="AG200" s="23" t="s">
        <v>16</v>
      </c>
      <c r="AH200" s="23" t="s">
        <v>16</v>
      </c>
      <c r="AI200" s="23" t="s">
        <v>16</v>
      </c>
      <c r="AJ200" s="272"/>
      <c r="AK200" s="23" t="s">
        <v>150</v>
      </c>
      <c r="AL200" s="23" t="s">
        <v>150</v>
      </c>
      <c r="AM200" s="23" t="s">
        <v>150</v>
      </c>
      <c r="AN200" s="272"/>
      <c r="AO200" s="23" t="s">
        <v>18</v>
      </c>
      <c r="AP200" s="23" t="s">
        <v>18</v>
      </c>
      <c r="AQ200" s="23" t="s">
        <v>18</v>
      </c>
      <c r="AR200" s="272"/>
      <c r="AS200" s="23" t="s">
        <v>152</v>
      </c>
      <c r="AT200" s="23" t="s">
        <v>152</v>
      </c>
      <c r="AU200" s="23" t="s">
        <v>152</v>
      </c>
      <c r="AV200" s="272"/>
      <c r="AW200" s="23" t="s">
        <v>151</v>
      </c>
      <c r="AX200" s="23" t="s">
        <v>151</v>
      </c>
      <c r="AY200" s="23" t="s">
        <v>151</v>
      </c>
      <c r="AZ200" s="272"/>
      <c r="BA200" s="23" t="s">
        <v>1</v>
      </c>
      <c r="BB200" s="23" t="s">
        <v>1</v>
      </c>
      <c r="BC200" s="23" t="s">
        <v>1</v>
      </c>
      <c r="BD200" s="76"/>
      <c r="BE200" s="23" t="s">
        <v>5</v>
      </c>
      <c r="BF200" s="23" t="s">
        <v>5</v>
      </c>
      <c r="BG200" s="23" t="s">
        <v>5</v>
      </c>
      <c r="BH200" s="221"/>
      <c r="BI200" s="23" t="s">
        <v>16</v>
      </c>
      <c r="BJ200" s="23" t="s">
        <v>16</v>
      </c>
      <c r="BK200" s="23" t="s">
        <v>16</v>
      </c>
      <c r="BM200" s="23" t="s">
        <v>150</v>
      </c>
      <c r="BN200" s="23" t="s">
        <v>150</v>
      </c>
      <c r="BO200" s="23" t="s">
        <v>150</v>
      </c>
      <c r="BQ200" s="23" t="s">
        <v>18</v>
      </c>
      <c r="BR200" s="23" t="s">
        <v>18</v>
      </c>
      <c r="BS200" s="23" t="s">
        <v>18</v>
      </c>
      <c r="BU200" s="23" t="s">
        <v>152</v>
      </c>
      <c r="BV200" s="23" t="s">
        <v>152</v>
      </c>
      <c r="BW200" s="23" t="s">
        <v>152</v>
      </c>
      <c r="BX200" s="221"/>
      <c r="BY200" s="23" t="s">
        <v>151</v>
      </c>
      <c r="BZ200" s="23" t="s">
        <v>151</v>
      </c>
      <c r="CA200" s="23" t="s">
        <v>151</v>
      </c>
      <c r="CB200" s="221"/>
      <c r="CC200" s="23" t="s">
        <v>1</v>
      </c>
      <c r="CD200" s="23" t="s">
        <v>1</v>
      </c>
      <c r="CE200" s="23" t="s">
        <v>1</v>
      </c>
      <c r="CG200" s="23" t="s">
        <v>5</v>
      </c>
      <c r="CH200" s="23" t="s">
        <v>5</v>
      </c>
      <c r="CI200" s="23" t="s">
        <v>5</v>
      </c>
      <c r="CJ200" s="221"/>
      <c r="CK200" s="23" t="s">
        <v>16</v>
      </c>
      <c r="CL200" s="23" t="s">
        <v>16</v>
      </c>
      <c r="CM200" s="23" t="s">
        <v>16</v>
      </c>
      <c r="CO200" s="23" t="s">
        <v>150</v>
      </c>
      <c r="CP200" s="23" t="s">
        <v>150</v>
      </c>
      <c r="CQ200" s="23" t="s">
        <v>150</v>
      </c>
      <c r="CS200" s="23" t="s">
        <v>18</v>
      </c>
      <c r="CT200" s="23" t="s">
        <v>18</v>
      </c>
      <c r="CU200" s="23" t="s">
        <v>18</v>
      </c>
      <c r="CW200" s="23" t="s">
        <v>152</v>
      </c>
      <c r="CX200" s="23" t="s">
        <v>152</v>
      </c>
      <c r="CY200" s="23" t="s">
        <v>152</v>
      </c>
      <c r="CZ200" s="221"/>
      <c r="DA200" s="23" t="s">
        <v>151</v>
      </c>
      <c r="DB200" s="23" t="s">
        <v>151</v>
      </c>
      <c r="DC200" s="23" t="s">
        <v>151</v>
      </c>
      <c r="DD200" s="221"/>
      <c r="DE200" s="23" t="s">
        <v>1</v>
      </c>
      <c r="DF200" s="23" t="s">
        <v>1</v>
      </c>
      <c r="DG200" s="23" t="s">
        <v>1</v>
      </c>
      <c r="DI200" s="23" t="s">
        <v>5</v>
      </c>
      <c r="DJ200" s="23" t="s">
        <v>5</v>
      </c>
      <c r="DK200" s="23" t="s">
        <v>5</v>
      </c>
      <c r="DL200" s="221"/>
      <c r="DM200" s="23" t="s">
        <v>16</v>
      </c>
      <c r="DN200" s="23" t="s">
        <v>16</v>
      </c>
      <c r="DO200" s="23" t="s">
        <v>16</v>
      </c>
      <c r="DQ200" s="23" t="s">
        <v>150</v>
      </c>
      <c r="DR200" s="23" t="s">
        <v>150</v>
      </c>
      <c r="DS200" s="23" t="s">
        <v>150</v>
      </c>
      <c r="DU200" s="23" t="s">
        <v>18</v>
      </c>
      <c r="DV200" s="23" t="s">
        <v>18</v>
      </c>
      <c r="DW200" s="23" t="s">
        <v>18</v>
      </c>
      <c r="DY200" s="23" t="s">
        <v>152</v>
      </c>
      <c r="DZ200" s="23" t="s">
        <v>152</v>
      </c>
      <c r="EA200" s="23" t="s">
        <v>152</v>
      </c>
      <c r="EB200" s="221"/>
      <c r="EC200" s="23" t="s">
        <v>151</v>
      </c>
      <c r="ED200" s="23" t="s">
        <v>151</v>
      </c>
      <c r="EE200" s="23" t="s">
        <v>151</v>
      </c>
      <c r="EF200" s="221"/>
      <c r="EG200" s="23" t="s">
        <v>1</v>
      </c>
      <c r="EH200" s="23" t="s">
        <v>1</v>
      </c>
      <c r="EI200" s="23" t="s">
        <v>1</v>
      </c>
    </row>
    <row r="201" spans="27:140" x14ac:dyDescent="0.25">
      <c r="AA201" s="69">
        <v>1999</v>
      </c>
      <c r="AC201" s="69"/>
      <c r="AD201" s="69">
        <v>6.3579999999999997</v>
      </c>
      <c r="AE201" s="69"/>
      <c r="AG201" s="145"/>
      <c r="AH201" s="145">
        <v>0.41499999999999998</v>
      </c>
      <c r="AI201" s="145"/>
      <c r="AJ201" s="69"/>
      <c r="AK201" s="145"/>
      <c r="AL201" s="145">
        <v>5.5449999999999999</v>
      </c>
      <c r="AM201" s="145"/>
      <c r="AN201" s="69"/>
      <c r="AO201" s="145"/>
      <c r="AP201" s="145">
        <v>7.1710000000000003</v>
      </c>
      <c r="AQ201" s="145"/>
      <c r="AR201" s="69"/>
      <c r="AS201" s="145"/>
      <c r="AT201" s="145">
        <f t="shared" ref="AT201:AT222" si="133">AD201-AL201</f>
        <v>0.81299999999999972</v>
      </c>
      <c r="AU201" s="145"/>
      <c r="AV201" s="69"/>
      <c r="AW201" s="145"/>
      <c r="AX201" s="145">
        <f t="shared" ref="AX201:AX222" si="134">AP201-AD201</f>
        <v>0.81300000000000061</v>
      </c>
      <c r="AY201" s="145"/>
      <c r="AZ201" s="69"/>
      <c r="BA201" s="291"/>
      <c r="BB201" s="292">
        <v>235</v>
      </c>
      <c r="BC201" s="292"/>
      <c r="BD201" s="76"/>
      <c r="BE201" s="69"/>
      <c r="BF201" s="69">
        <v>5.093</v>
      </c>
      <c r="BG201" s="69"/>
      <c r="BI201" s="145"/>
      <c r="BJ201" s="145">
        <v>0.17499999999999999</v>
      </c>
      <c r="BK201" s="145"/>
      <c r="BL201" s="69"/>
      <c r="BM201" s="145"/>
      <c r="BN201" s="145">
        <v>4.75</v>
      </c>
      <c r="BO201" s="145"/>
      <c r="BP201" s="69"/>
      <c r="BQ201" s="145"/>
      <c r="BR201" s="145">
        <v>5.4359999999999999</v>
      </c>
      <c r="BS201" s="145"/>
      <c r="BT201" s="69"/>
      <c r="BU201" s="145"/>
      <c r="BV201" s="145">
        <f t="shared" ref="BV201:BV224" si="135">BF201-BN201</f>
        <v>0.34299999999999997</v>
      </c>
      <c r="BW201" s="145"/>
      <c r="BX201" s="69"/>
      <c r="BY201" s="145"/>
      <c r="BZ201" s="145">
        <f t="shared" ref="BZ201:BZ224" si="136">BR201-BF201</f>
        <v>0.34299999999999997</v>
      </c>
      <c r="CA201" s="145"/>
      <c r="CB201" s="69"/>
      <c r="CC201" s="291"/>
      <c r="CD201" s="292">
        <v>845</v>
      </c>
      <c r="CE201" s="292"/>
      <c r="CG201" s="69"/>
      <c r="CH201" s="69">
        <v>4.6130000000000004</v>
      </c>
      <c r="CI201" s="69"/>
      <c r="CK201" s="145"/>
      <c r="CL201" s="145">
        <v>0.318</v>
      </c>
      <c r="CM201" s="145"/>
      <c r="CN201" s="69"/>
      <c r="CO201" s="145"/>
      <c r="CP201" s="145">
        <v>3.9889999999999999</v>
      </c>
      <c r="CQ201" s="145"/>
      <c r="CR201" s="69"/>
      <c r="CS201" s="145"/>
      <c r="CT201" s="145">
        <v>5.2370000000000001</v>
      </c>
      <c r="CU201" s="145"/>
      <c r="CV201" s="69"/>
      <c r="CW201" s="145"/>
      <c r="CX201" s="145">
        <f t="shared" ref="CX201:CX224" si="137">CH201-CP201</f>
        <v>0.62400000000000055</v>
      </c>
      <c r="CY201" s="145"/>
      <c r="CZ201" s="69"/>
      <c r="DA201" s="145"/>
      <c r="DB201" s="145">
        <f t="shared" ref="DB201:DB224" si="138">CT201-CH201</f>
        <v>0.62399999999999967</v>
      </c>
      <c r="DC201" s="145"/>
      <c r="DD201" s="69"/>
      <c r="DE201" s="291"/>
      <c r="DF201" s="292">
        <v>210</v>
      </c>
      <c r="DG201" s="292"/>
      <c r="DI201" s="69"/>
      <c r="DJ201" s="69">
        <v>3.87</v>
      </c>
      <c r="DK201" s="69"/>
      <c r="DM201" s="145"/>
      <c r="DN201" s="145">
        <v>0.55300000000000005</v>
      </c>
      <c r="DO201" s="145"/>
      <c r="DP201" s="69"/>
      <c r="DQ201" s="145"/>
      <c r="DR201" s="145">
        <v>2.863</v>
      </c>
      <c r="DS201" s="145"/>
      <c r="DT201" s="69"/>
      <c r="DU201" s="145"/>
      <c r="DV201" s="145">
        <v>5.1159999999999997</v>
      </c>
      <c r="DW201" s="145"/>
      <c r="DX201" s="69"/>
      <c r="DY201" s="145"/>
      <c r="DZ201" s="145">
        <f t="shared" ref="DZ201:DZ224" si="139">DJ201-DR201</f>
        <v>1.0070000000000001</v>
      </c>
      <c r="EA201" s="145"/>
      <c r="EB201" s="69"/>
      <c r="EC201" s="145"/>
      <c r="ED201" s="145">
        <f t="shared" ref="ED201:ED224" si="140">DV201-DJ201</f>
        <v>1.2459999999999996</v>
      </c>
      <c r="EE201" s="145"/>
      <c r="EF201" s="69"/>
      <c r="EG201" s="291"/>
      <c r="EH201" s="292">
        <v>49</v>
      </c>
      <c r="EI201" s="292"/>
    </row>
    <row r="202" spans="27:140" x14ac:dyDescent="0.25">
      <c r="AA202">
        <v>2000</v>
      </c>
      <c r="AD202">
        <v>6.3529999999999998</v>
      </c>
      <c r="AG202" s="146"/>
      <c r="AH202" s="146">
        <v>0.41199999999999998</v>
      </c>
      <c r="AI202" s="146"/>
      <c r="AK202" s="146"/>
      <c r="AL202" s="146">
        <v>5.5460000000000003</v>
      </c>
      <c r="AM202" s="146"/>
      <c r="AO202" s="146"/>
      <c r="AP202" s="146">
        <v>7.16</v>
      </c>
      <c r="AQ202" s="146"/>
      <c r="AS202" s="146"/>
      <c r="AT202" s="146">
        <f t="shared" si="133"/>
        <v>0.8069999999999995</v>
      </c>
      <c r="AU202" s="146"/>
      <c r="AW202" s="146"/>
      <c r="AX202" s="146">
        <f t="shared" si="134"/>
        <v>0.80700000000000038</v>
      </c>
      <c r="AY202" s="146"/>
      <c r="BA202" s="293"/>
      <c r="BB202" s="294">
        <v>238</v>
      </c>
      <c r="BC202" s="294"/>
      <c r="BD202" s="76"/>
      <c r="BF202">
        <v>5.0759999999999996</v>
      </c>
      <c r="BI202" s="146"/>
      <c r="BJ202" s="146">
        <v>0.17399999999999999</v>
      </c>
      <c r="BK202" s="146"/>
      <c r="BM202" s="146"/>
      <c r="BN202" s="146">
        <v>4.7350000000000003</v>
      </c>
      <c r="BO202" s="146"/>
      <c r="BQ202" s="146"/>
      <c r="BR202" s="146">
        <v>5.4180000000000001</v>
      </c>
      <c r="BS202" s="146"/>
      <c r="BU202" s="146"/>
      <c r="BV202" s="146">
        <f t="shared" si="135"/>
        <v>0.3409999999999993</v>
      </c>
      <c r="BW202" s="146"/>
      <c r="BY202" s="146"/>
      <c r="BZ202" s="146">
        <f t="shared" si="136"/>
        <v>0.34200000000000053</v>
      </c>
      <c r="CA202" s="146"/>
      <c r="CC202" s="293"/>
      <c r="CD202" s="294">
        <v>850</v>
      </c>
      <c r="CE202" s="294"/>
      <c r="CH202">
        <v>4.2439999999999998</v>
      </c>
      <c r="CK202" s="146"/>
      <c r="CL202" s="146">
        <v>0.29799999999999999</v>
      </c>
      <c r="CM202" s="146"/>
      <c r="CO202" s="146"/>
      <c r="CP202" s="146">
        <v>3.66</v>
      </c>
      <c r="CQ202" s="146"/>
      <c r="CS202" s="146"/>
      <c r="CT202" s="146">
        <v>4.8280000000000003</v>
      </c>
      <c r="CU202" s="146"/>
      <c r="CW202" s="146"/>
      <c r="CX202" s="146">
        <f t="shared" si="137"/>
        <v>0.58399999999999963</v>
      </c>
      <c r="CY202" s="146"/>
      <c r="DA202" s="146"/>
      <c r="DB202" s="146">
        <f t="shared" si="138"/>
        <v>0.58400000000000052</v>
      </c>
      <c r="DC202" s="146"/>
      <c r="DE202" s="293"/>
      <c r="DF202" s="294">
        <v>203</v>
      </c>
      <c r="DG202" s="294"/>
      <c r="DJ202">
        <v>4.3559999999999999</v>
      </c>
      <c r="DM202" s="146"/>
      <c r="DN202" s="146">
        <v>0.57699999999999996</v>
      </c>
      <c r="DO202" s="146"/>
      <c r="DQ202" s="146"/>
      <c r="DR202" s="146">
        <v>3.2989999999999999</v>
      </c>
      <c r="DS202" s="146"/>
      <c r="DU202" s="146"/>
      <c r="DV202" s="146">
        <v>5.6429999999999998</v>
      </c>
      <c r="DW202" s="146"/>
      <c r="DY202" s="146"/>
      <c r="DZ202" s="146">
        <f t="shared" si="139"/>
        <v>1.0569999999999999</v>
      </c>
      <c r="EA202" s="146"/>
      <c r="EC202" s="146"/>
      <c r="ED202" s="146">
        <f t="shared" si="140"/>
        <v>1.2869999999999999</v>
      </c>
      <c r="EE202" s="146"/>
      <c r="EG202" s="293"/>
      <c r="EH202" s="294">
        <v>57</v>
      </c>
      <c r="EI202" s="294"/>
    </row>
    <row r="203" spans="27:140" x14ac:dyDescent="0.25">
      <c r="AA203">
        <v>2001</v>
      </c>
      <c r="AD203">
        <v>5.3090000000000002</v>
      </c>
      <c r="AG203" s="146"/>
      <c r="AH203" s="146">
        <v>0.371</v>
      </c>
      <c r="AI203" s="146"/>
      <c r="AK203" s="146"/>
      <c r="AL203" s="146">
        <v>4.5819999999999999</v>
      </c>
      <c r="AM203" s="146"/>
      <c r="AO203" s="146"/>
      <c r="AP203" s="146">
        <v>6.0350000000000001</v>
      </c>
      <c r="AQ203" s="146"/>
      <c r="AS203" s="146"/>
      <c r="AT203" s="146">
        <f t="shared" si="133"/>
        <v>0.72700000000000031</v>
      </c>
      <c r="AU203" s="146"/>
      <c r="AW203" s="146"/>
      <c r="AX203" s="146">
        <f t="shared" si="134"/>
        <v>0.72599999999999998</v>
      </c>
      <c r="AY203" s="146"/>
      <c r="BA203" s="293"/>
      <c r="BB203" s="294">
        <v>205</v>
      </c>
      <c r="BC203" s="294"/>
      <c r="BD203" s="76"/>
      <c r="BF203">
        <v>5.1289999999999996</v>
      </c>
      <c r="BI203" s="146"/>
      <c r="BJ203" s="146">
        <v>0.17299999999999999</v>
      </c>
      <c r="BK203" s="146"/>
      <c r="BM203" s="146"/>
      <c r="BN203" s="146">
        <v>4.7889999999999997</v>
      </c>
      <c r="BO203" s="146"/>
      <c r="BQ203" s="146"/>
      <c r="BR203" s="146">
        <v>5.4690000000000003</v>
      </c>
      <c r="BS203" s="146"/>
      <c r="BU203" s="146"/>
      <c r="BV203" s="146">
        <f t="shared" si="135"/>
        <v>0.33999999999999986</v>
      </c>
      <c r="BW203" s="146"/>
      <c r="BY203" s="146"/>
      <c r="BZ203" s="146">
        <f t="shared" si="136"/>
        <v>0.34000000000000075</v>
      </c>
      <c r="CA203" s="146"/>
      <c r="CC203" s="293"/>
      <c r="CD203" s="294">
        <v>875</v>
      </c>
      <c r="CE203" s="294"/>
      <c r="CH203">
        <v>4.4539999999999997</v>
      </c>
      <c r="CK203" s="146"/>
      <c r="CL203" s="146">
        <v>0.29899999999999999</v>
      </c>
      <c r="CM203" s="146"/>
      <c r="CO203" s="146"/>
      <c r="CP203" s="146">
        <v>3.8679999999999999</v>
      </c>
      <c r="CQ203" s="146"/>
      <c r="CS203" s="146"/>
      <c r="CT203" s="146">
        <v>5.04</v>
      </c>
      <c r="CU203" s="146"/>
      <c r="CW203" s="146"/>
      <c r="CX203" s="146">
        <f t="shared" si="137"/>
        <v>0.58599999999999985</v>
      </c>
      <c r="CY203" s="146"/>
      <c r="DA203" s="146"/>
      <c r="DB203" s="146">
        <f t="shared" si="138"/>
        <v>0.5860000000000003</v>
      </c>
      <c r="DC203" s="146"/>
      <c r="DE203" s="293"/>
      <c r="DF203" s="294">
        <v>222</v>
      </c>
      <c r="DG203" s="294"/>
      <c r="DJ203">
        <v>3.6160000000000001</v>
      </c>
      <c r="DM203" s="146"/>
      <c r="DN203" s="146">
        <v>0.51100000000000001</v>
      </c>
      <c r="DO203" s="146"/>
      <c r="DQ203" s="146"/>
      <c r="DR203" s="146">
        <v>2.6840000000000002</v>
      </c>
      <c r="DS203" s="146"/>
      <c r="DU203" s="146"/>
      <c r="DV203" s="146">
        <v>4.7670000000000003</v>
      </c>
      <c r="DW203" s="146"/>
      <c r="DY203" s="146"/>
      <c r="DZ203" s="146">
        <f t="shared" si="139"/>
        <v>0.93199999999999994</v>
      </c>
      <c r="EA203" s="146"/>
      <c r="EC203" s="146"/>
      <c r="ED203" s="146">
        <f t="shared" si="140"/>
        <v>1.1510000000000002</v>
      </c>
      <c r="EE203" s="146"/>
      <c r="EG203" s="293"/>
      <c r="EH203" s="294">
        <v>50</v>
      </c>
      <c r="EI203" s="294"/>
    </row>
    <row r="204" spans="27:140" x14ac:dyDescent="0.25">
      <c r="AA204">
        <v>2002</v>
      </c>
      <c r="AD204">
        <v>4.976</v>
      </c>
      <c r="AG204" s="146"/>
      <c r="AH204" s="146">
        <v>0.35499999999999998</v>
      </c>
      <c r="AI204" s="146"/>
      <c r="AK204" s="146"/>
      <c r="AL204" s="146">
        <v>4.2809999999999997</v>
      </c>
      <c r="AM204" s="146"/>
      <c r="AO204" s="146"/>
      <c r="AP204" s="146">
        <v>5.6710000000000003</v>
      </c>
      <c r="AQ204" s="146"/>
      <c r="AS204" s="146"/>
      <c r="AT204" s="146">
        <f t="shared" si="133"/>
        <v>0.69500000000000028</v>
      </c>
      <c r="AU204" s="146"/>
      <c r="AW204" s="146"/>
      <c r="AX204" s="146">
        <f t="shared" si="134"/>
        <v>0.69500000000000028</v>
      </c>
      <c r="AY204" s="146"/>
      <c r="BA204" s="293"/>
      <c r="BB204" s="294">
        <v>197</v>
      </c>
      <c r="BC204" s="294"/>
      <c r="BD204" s="76"/>
      <c r="BF204">
        <v>5.1059999999999999</v>
      </c>
      <c r="BI204" s="146"/>
      <c r="BJ204" s="146">
        <v>0.17100000000000001</v>
      </c>
      <c r="BK204" s="146"/>
      <c r="BM204" s="146"/>
      <c r="BN204" s="146">
        <v>4.7699999999999996</v>
      </c>
      <c r="BO204" s="146"/>
      <c r="BQ204" s="146"/>
      <c r="BR204" s="146">
        <v>5.4420000000000002</v>
      </c>
      <c r="BS204" s="146"/>
      <c r="BU204" s="146"/>
      <c r="BV204" s="146">
        <f t="shared" si="135"/>
        <v>0.3360000000000003</v>
      </c>
      <c r="BW204" s="146"/>
      <c r="BY204" s="146"/>
      <c r="BZ204" s="146">
        <f t="shared" si="136"/>
        <v>0.3360000000000003</v>
      </c>
      <c r="CA204" s="146"/>
      <c r="CC204" s="293"/>
      <c r="CD204" s="294">
        <v>887</v>
      </c>
      <c r="CE204" s="294"/>
      <c r="CH204">
        <v>4.7519999999999998</v>
      </c>
      <c r="CK204" s="146"/>
      <c r="CL204" s="146">
        <v>0.30399999999999999</v>
      </c>
      <c r="CM204" s="146"/>
      <c r="CO204" s="146"/>
      <c r="CP204" s="146">
        <v>4.1550000000000002</v>
      </c>
      <c r="CQ204" s="146"/>
      <c r="CS204" s="146"/>
      <c r="CT204" s="146">
        <v>5.3479999999999999</v>
      </c>
      <c r="CU204" s="146"/>
      <c r="CW204" s="146"/>
      <c r="CX204" s="146">
        <f t="shared" si="137"/>
        <v>0.59699999999999953</v>
      </c>
      <c r="CY204" s="146"/>
      <c r="DA204" s="146"/>
      <c r="DB204" s="146">
        <f t="shared" si="138"/>
        <v>0.59600000000000009</v>
      </c>
      <c r="DC204" s="146"/>
      <c r="DE204" s="293"/>
      <c r="DF204" s="294">
        <v>244</v>
      </c>
      <c r="DG204" s="294"/>
      <c r="DJ204">
        <v>3.4020000000000001</v>
      </c>
      <c r="DM204" s="146"/>
      <c r="DN204" s="146">
        <v>0.48599999999999999</v>
      </c>
      <c r="DO204" s="146"/>
      <c r="DQ204" s="146"/>
      <c r="DR204" s="146">
        <v>2.5169999999999999</v>
      </c>
      <c r="DS204" s="146"/>
      <c r="DU204" s="146"/>
      <c r="DV204" s="146">
        <v>4.4969999999999999</v>
      </c>
      <c r="DW204" s="146"/>
      <c r="DY204" s="146"/>
      <c r="DZ204" s="146">
        <f t="shared" si="139"/>
        <v>0.88500000000000023</v>
      </c>
      <c r="EA204" s="146"/>
      <c r="EC204" s="146"/>
      <c r="ED204" s="146">
        <f t="shared" si="140"/>
        <v>1.0949999999999998</v>
      </c>
      <c r="EE204" s="146"/>
      <c r="EG204" s="293"/>
      <c r="EH204" s="294">
        <v>49</v>
      </c>
      <c r="EI204" s="294"/>
    </row>
    <row r="205" spans="27:140" x14ac:dyDescent="0.25">
      <c r="AA205">
        <v>2003</v>
      </c>
      <c r="AD205">
        <v>5.0540000000000003</v>
      </c>
      <c r="AG205" s="146"/>
      <c r="AH205" s="146">
        <v>0.35499999999999998</v>
      </c>
      <c r="AI205" s="146"/>
      <c r="AK205" s="146"/>
      <c r="AL205" s="146">
        <v>4.359</v>
      </c>
      <c r="AM205" s="146"/>
      <c r="AO205" s="146"/>
      <c r="AP205" s="146">
        <v>5.75</v>
      </c>
      <c r="AQ205" s="146"/>
      <c r="AS205" s="146"/>
      <c r="AT205" s="146">
        <f t="shared" si="133"/>
        <v>0.69500000000000028</v>
      </c>
      <c r="AU205" s="146"/>
      <c r="AW205" s="146"/>
      <c r="AX205" s="146">
        <f t="shared" si="134"/>
        <v>0.69599999999999973</v>
      </c>
      <c r="AY205" s="146"/>
      <c r="BA205" s="293"/>
      <c r="BB205" s="294">
        <v>203</v>
      </c>
      <c r="BC205" s="294"/>
      <c r="BD205" s="76"/>
      <c r="BF205">
        <v>4.74</v>
      </c>
      <c r="BI205" s="146"/>
      <c r="BJ205" s="146">
        <v>0.16400000000000001</v>
      </c>
      <c r="BK205" s="146"/>
      <c r="BM205" s="146"/>
      <c r="BN205" s="146">
        <v>4.4180000000000001</v>
      </c>
      <c r="BO205" s="146"/>
      <c r="BQ205" s="146"/>
      <c r="BR205" s="146">
        <v>5.0620000000000003</v>
      </c>
      <c r="BS205" s="146"/>
      <c r="BU205" s="146"/>
      <c r="BV205" s="146">
        <f t="shared" si="135"/>
        <v>0.32200000000000006</v>
      </c>
      <c r="BW205" s="146"/>
      <c r="BY205" s="146"/>
      <c r="BZ205" s="146">
        <f t="shared" si="136"/>
        <v>0.32200000000000006</v>
      </c>
      <c r="CA205" s="146"/>
      <c r="CC205" s="293"/>
      <c r="CD205" s="294">
        <v>831</v>
      </c>
      <c r="CE205" s="294"/>
      <c r="CH205">
        <v>4.3079999999999998</v>
      </c>
      <c r="CK205" s="146"/>
      <c r="CL205" s="146">
        <v>0.28699999999999998</v>
      </c>
      <c r="CM205" s="146"/>
      <c r="CO205" s="146"/>
      <c r="CP205" s="146">
        <v>3.746</v>
      </c>
      <c r="CQ205" s="146"/>
      <c r="CS205" s="146"/>
      <c r="CT205" s="146">
        <v>4.87</v>
      </c>
      <c r="CU205" s="146"/>
      <c r="CW205" s="146"/>
      <c r="CX205" s="146">
        <f t="shared" si="137"/>
        <v>0.56199999999999983</v>
      </c>
      <c r="CY205" s="146"/>
      <c r="DA205" s="146"/>
      <c r="DB205" s="146">
        <f t="shared" si="138"/>
        <v>0.56200000000000028</v>
      </c>
      <c r="DC205" s="146"/>
      <c r="DE205" s="293"/>
      <c r="DF205" s="294">
        <v>226</v>
      </c>
      <c r="DG205" s="294"/>
      <c r="DJ205">
        <v>3.4929999999999999</v>
      </c>
      <c r="DM205" s="146"/>
      <c r="DN205" s="146">
        <v>0.48399999999999999</v>
      </c>
      <c r="DO205" s="146"/>
      <c r="DQ205" s="146"/>
      <c r="DR205" s="146">
        <v>2.609</v>
      </c>
      <c r="DS205" s="146"/>
      <c r="DU205" s="146"/>
      <c r="DV205" s="146">
        <v>4.5810000000000004</v>
      </c>
      <c r="DW205" s="146"/>
      <c r="DY205" s="146"/>
      <c r="DZ205" s="146">
        <f t="shared" si="139"/>
        <v>0.8839999999999999</v>
      </c>
      <c r="EA205" s="146"/>
      <c r="EC205" s="146"/>
      <c r="ED205" s="146">
        <f t="shared" si="140"/>
        <v>1.0880000000000005</v>
      </c>
      <c r="EE205" s="146"/>
      <c r="EG205" s="293"/>
      <c r="EH205" s="294">
        <v>52</v>
      </c>
      <c r="EI205" s="294"/>
    </row>
    <row r="206" spans="27:140" x14ac:dyDescent="0.25">
      <c r="AA206">
        <v>2004</v>
      </c>
      <c r="AD206">
        <v>6.0190000000000001</v>
      </c>
      <c r="AG206" s="146"/>
      <c r="AH206" s="146">
        <v>0.38300000000000001</v>
      </c>
      <c r="AI206" s="146"/>
      <c r="AK206" s="146"/>
      <c r="AL206" s="146">
        <v>5.2679999999999998</v>
      </c>
      <c r="AM206" s="146"/>
      <c r="AO206" s="146"/>
      <c r="AP206" s="146">
        <v>6.77</v>
      </c>
      <c r="AQ206" s="146"/>
      <c r="AS206" s="146"/>
      <c r="AT206" s="146">
        <f t="shared" si="133"/>
        <v>0.75100000000000033</v>
      </c>
      <c r="AU206" s="146"/>
      <c r="AW206" s="146"/>
      <c r="AX206" s="146">
        <f t="shared" si="134"/>
        <v>0.75099999999999945</v>
      </c>
      <c r="AY206" s="146"/>
      <c r="BA206" s="293"/>
      <c r="BB206" s="294">
        <v>247</v>
      </c>
      <c r="BC206" s="294"/>
      <c r="BD206" s="76"/>
      <c r="BF206">
        <v>4.57</v>
      </c>
      <c r="BI206" s="146"/>
      <c r="BJ206" s="146">
        <v>0.16</v>
      </c>
      <c r="BK206" s="146"/>
      <c r="BM206" s="146"/>
      <c r="BN206" s="146">
        <v>4.2560000000000002</v>
      </c>
      <c r="BO206" s="146"/>
      <c r="BQ206" s="146"/>
      <c r="BR206" s="146">
        <v>4.8849999999999998</v>
      </c>
      <c r="BS206" s="146"/>
      <c r="BU206" s="146"/>
      <c r="BV206" s="146">
        <f t="shared" si="135"/>
        <v>0.31400000000000006</v>
      </c>
      <c r="BW206" s="146"/>
      <c r="BY206" s="146"/>
      <c r="BZ206" s="146">
        <f t="shared" si="136"/>
        <v>0.3149999999999995</v>
      </c>
      <c r="CA206" s="146"/>
      <c r="CC206" s="293"/>
      <c r="CD206" s="294">
        <v>813</v>
      </c>
      <c r="CE206" s="294"/>
      <c r="CH206">
        <v>4.3079999999999998</v>
      </c>
      <c r="CK206" s="146"/>
      <c r="CL206" s="146">
        <v>0.28299999999999997</v>
      </c>
      <c r="CM206" s="146"/>
      <c r="CO206" s="146"/>
      <c r="CP206" s="146">
        <v>3.7530000000000001</v>
      </c>
      <c r="CQ206" s="146"/>
      <c r="CS206" s="146"/>
      <c r="CT206" s="146">
        <v>4.8639999999999999</v>
      </c>
      <c r="CU206" s="146"/>
      <c r="CW206" s="146"/>
      <c r="CX206" s="146">
        <f t="shared" si="137"/>
        <v>0.55499999999999972</v>
      </c>
      <c r="CY206" s="146"/>
      <c r="DA206" s="146"/>
      <c r="DB206" s="146">
        <f t="shared" si="138"/>
        <v>0.55600000000000005</v>
      </c>
      <c r="DC206" s="146"/>
      <c r="DE206" s="293"/>
      <c r="DF206" s="294">
        <v>231</v>
      </c>
      <c r="DG206" s="294"/>
      <c r="DJ206">
        <v>3.0640000000000001</v>
      </c>
      <c r="DM206" s="146"/>
      <c r="DN206" s="146">
        <v>0.44700000000000001</v>
      </c>
      <c r="DO206" s="146"/>
      <c r="DQ206" s="146"/>
      <c r="DR206" s="146">
        <v>2.2509999999999999</v>
      </c>
      <c r="DS206" s="146"/>
      <c r="DU206" s="146"/>
      <c r="DV206" s="146">
        <v>4.0750000000000002</v>
      </c>
      <c r="DW206" s="146"/>
      <c r="DY206" s="146"/>
      <c r="DZ206" s="146">
        <f t="shared" si="139"/>
        <v>0.81300000000000017</v>
      </c>
      <c r="EA206" s="146"/>
      <c r="EC206" s="146"/>
      <c r="ED206" s="146">
        <f t="shared" si="140"/>
        <v>1.0110000000000001</v>
      </c>
      <c r="EE206" s="146"/>
      <c r="EG206" s="293"/>
      <c r="EH206" s="294">
        <v>47</v>
      </c>
      <c r="EI206" s="294"/>
    </row>
    <row r="207" spans="27:140" x14ac:dyDescent="0.25">
      <c r="AA207">
        <v>2005</v>
      </c>
      <c r="AD207">
        <v>5.7969999999999997</v>
      </c>
      <c r="AG207" s="146"/>
      <c r="AH207" s="146">
        <v>0.373</v>
      </c>
      <c r="AI207" s="146"/>
      <c r="AK207" s="146"/>
      <c r="AL207" s="146">
        <v>5.0650000000000004</v>
      </c>
      <c r="AM207" s="146"/>
      <c r="AO207" s="146"/>
      <c r="AP207" s="146">
        <v>6.5289999999999999</v>
      </c>
      <c r="AQ207" s="146"/>
      <c r="AS207" s="146"/>
      <c r="AT207" s="146">
        <f t="shared" si="133"/>
        <v>0.73199999999999932</v>
      </c>
      <c r="AU207" s="146"/>
      <c r="AW207" s="146"/>
      <c r="AX207" s="146">
        <f t="shared" si="134"/>
        <v>0.73200000000000021</v>
      </c>
      <c r="AY207" s="146"/>
      <c r="BA207" s="293"/>
      <c r="BB207" s="294">
        <v>241</v>
      </c>
      <c r="BC207" s="294"/>
      <c r="BD207" s="76"/>
      <c r="BF207">
        <v>4.7649999999999997</v>
      </c>
      <c r="BI207" s="146"/>
      <c r="BJ207" s="146">
        <v>0.16300000000000001</v>
      </c>
      <c r="BK207" s="146"/>
      <c r="BM207" s="146"/>
      <c r="BN207" s="146">
        <v>4.4450000000000003</v>
      </c>
      <c r="BO207" s="146"/>
      <c r="BQ207" s="146"/>
      <c r="BR207" s="146">
        <v>5.085</v>
      </c>
      <c r="BS207" s="146"/>
      <c r="BU207" s="146"/>
      <c r="BV207" s="146">
        <f t="shared" si="135"/>
        <v>0.3199999999999994</v>
      </c>
      <c r="BW207" s="146"/>
      <c r="BY207" s="146"/>
      <c r="BZ207" s="146">
        <f t="shared" si="136"/>
        <v>0.32000000000000028</v>
      </c>
      <c r="CA207" s="146"/>
      <c r="CC207" s="293"/>
      <c r="CD207" s="294">
        <v>854</v>
      </c>
      <c r="CE207" s="294"/>
      <c r="CH207">
        <v>4.7960000000000003</v>
      </c>
      <c r="CK207" s="146"/>
      <c r="CL207" s="146">
        <v>0.29599999999999999</v>
      </c>
      <c r="CM207" s="146"/>
      <c r="CO207" s="146"/>
      <c r="CP207" s="146">
        <v>4.2169999999999996</v>
      </c>
      <c r="CQ207" s="146"/>
      <c r="CS207" s="146"/>
      <c r="CT207" s="146">
        <v>5.3760000000000003</v>
      </c>
      <c r="CU207" s="146"/>
      <c r="CW207" s="146"/>
      <c r="CX207" s="146">
        <f t="shared" si="137"/>
        <v>0.57900000000000063</v>
      </c>
      <c r="CY207" s="146"/>
      <c r="DA207" s="146"/>
      <c r="DB207" s="146">
        <f t="shared" si="138"/>
        <v>0.58000000000000007</v>
      </c>
      <c r="DC207" s="146"/>
      <c r="DE207" s="293"/>
      <c r="DF207" s="294">
        <v>263</v>
      </c>
      <c r="DG207" s="294"/>
      <c r="DJ207">
        <v>3.88</v>
      </c>
      <c r="DM207" s="146"/>
      <c r="DN207" s="146">
        <v>0.497</v>
      </c>
      <c r="DO207" s="146"/>
      <c r="DQ207" s="146"/>
      <c r="DR207" s="146">
        <v>2.968</v>
      </c>
      <c r="DS207" s="146"/>
      <c r="DU207" s="146"/>
      <c r="DV207" s="146">
        <v>4.984</v>
      </c>
      <c r="DW207" s="146"/>
      <c r="DY207" s="146"/>
      <c r="DZ207" s="146">
        <f t="shared" si="139"/>
        <v>0.91199999999999992</v>
      </c>
      <c r="EA207" s="146"/>
      <c r="EC207" s="146"/>
      <c r="ED207" s="146">
        <f t="shared" si="140"/>
        <v>1.1040000000000001</v>
      </c>
      <c r="EE207" s="146"/>
      <c r="EG207" s="293"/>
      <c r="EH207" s="294">
        <v>61</v>
      </c>
      <c r="EI207" s="294"/>
    </row>
    <row r="208" spans="27:140" x14ac:dyDescent="0.25">
      <c r="AA208">
        <v>2006</v>
      </c>
      <c r="AD208">
        <v>5.2119999999999997</v>
      </c>
      <c r="AG208" s="146"/>
      <c r="AH208" s="146">
        <v>0.35299999999999998</v>
      </c>
      <c r="AI208" s="146"/>
      <c r="AK208" s="146"/>
      <c r="AL208" s="146">
        <v>4.5199999999999996</v>
      </c>
      <c r="AM208" s="146"/>
      <c r="AO208" s="146"/>
      <c r="AP208" s="146">
        <v>5.9039999999999999</v>
      </c>
      <c r="AQ208" s="146"/>
      <c r="AS208" s="146"/>
      <c r="AT208" s="146">
        <f t="shared" si="133"/>
        <v>0.69200000000000017</v>
      </c>
      <c r="AU208" s="146"/>
      <c r="AW208" s="146"/>
      <c r="AX208" s="146">
        <f t="shared" si="134"/>
        <v>0.69200000000000017</v>
      </c>
      <c r="AY208" s="146"/>
      <c r="BA208" s="293"/>
      <c r="BB208" s="294">
        <v>218</v>
      </c>
      <c r="BC208" s="294"/>
      <c r="BD208" s="76"/>
      <c r="BF208">
        <v>4.54</v>
      </c>
      <c r="BI208" s="146"/>
      <c r="BJ208" s="146">
        <v>0.159</v>
      </c>
      <c r="BK208" s="146"/>
      <c r="BM208" s="146"/>
      <c r="BN208" s="146">
        <v>4.2279999999999998</v>
      </c>
      <c r="BO208" s="146"/>
      <c r="BQ208" s="146"/>
      <c r="BR208" s="146">
        <v>4.8520000000000003</v>
      </c>
      <c r="BS208" s="146"/>
      <c r="BU208" s="146"/>
      <c r="BV208" s="146">
        <f t="shared" si="135"/>
        <v>0.31200000000000028</v>
      </c>
      <c r="BW208" s="146"/>
      <c r="BY208" s="146"/>
      <c r="BZ208" s="146">
        <f t="shared" si="136"/>
        <v>0.31200000000000028</v>
      </c>
      <c r="CA208" s="146"/>
      <c r="CC208" s="293"/>
      <c r="CD208" s="294">
        <v>813</v>
      </c>
      <c r="CE208" s="294"/>
      <c r="CH208">
        <v>4.806</v>
      </c>
      <c r="CK208" s="146"/>
      <c r="CL208" s="146">
        <v>0.29399999999999998</v>
      </c>
      <c r="CM208" s="146"/>
      <c r="CO208" s="146"/>
      <c r="CP208" s="146">
        <v>4.2309999999999999</v>
      </c>
      <c r="CQ208" s="146"/>
      <c r="CS208" s="146"/>
      <c r="CT208" s="146">
        <v>5.3810000000000002</v>
      </c>
      <c r="CU208" s="146"/>
      <c r="CW208" s="146"/>
      <c r="CX208" s="146">
        <f t="shared" si="137"/>
        <v>0.57500000000000018</v>
      </c>
      <c r="CY208" s="146"/>
      <c r="DA208" s="146"/>
      <c r="DB208" s="146">
        <f t="shared" si="138"/>
        <v>0.57500000000000018</v>
      </c>
      <c r="DC208" s="146"/>
      <c r="DE208" s="293"/>
      <c r="DF208" s="294">
        <v>268</v>
      </c>
      <c r="DG208" s="294"/>
      <c r="DJ208">
        <v>3.7490000000000001</v>
      </c>
      <c r="DM208" s="146"/>
      <c r="DN208" s="146">
        <v>0.48399999999999999</v>
      </c>
      <c r="DO208" s="146"/>
      <c r="DQ208" s="146"/>
      <c r="DR208" s="146">
        <v>2.8610000000000002</v>
      </c>
      <c r="DS208" s="146"/>
      <c r="DU208" s="146"/>
      <c r="DV208" s="146">
        <v>4.8250000000000002</v>
      </c>
      <c r="DW208" s="146"/>
      <c r="DY208" s="146"/>
      <c r="DZ208" s="146">
        <f t="shared" si="139"/>
        <v>0.8879999999999999</v>
      </c>
      <c r="EA208" s="146"/>
      <c r="EC208" s="146"/>
      <c r="ED208" s="146">
        <f t="shared" si="140"/>
        <v>1.0760000000000001</v>
      </c>
      <c r="EE208" s="146"/>
      <c r="EG208" s="293"/>
      <c r="EH208" s="294">
        <v>60</v>
      </c>
      <c r="EI208" s="294"/>
    </row>
    <row r="209" spans="27:139" x14ac:dyDescent="0.25">
      <c r="AA209">
        <v>2007</v>
      </c>
      <c r="AD209">
        <v>5.1210000000000004</v>
      </c>
      <c r="AG209" s="146"/>
      <c r="AH209" s="146">
        <v>0.34799999999999998</v>
      </c>
      <c r="AI209" s="146"/>
      <c r="AK209" s="146"/>
      <c r="AL209" s="146">
        <v>4.4379999999999997</v>
      </c>
      <c r="AM209" s="146"/>
      <c r="AO209" s="146"/>
      <c r="AP209" s="146">
        <v>5.8029999999999999</v>
      </c>
      <c r="AQ209" s="146"/>
      <c r="AS209" s="146"/>
      <c r="AT209" s="146">
        <f t="shared" si="133"/>
        <v>0.68300000000000072</v>
      </c>
      <c r="AU209" s="146"/>
      <c r="AW209" s="146"/>
      <c r="AX209" s="146">
        <f t="shared" si="134"/>
        <v>0.6819999999999995</v>
      </c>
      <c r="AY209" s="146"/>
      <c r="BA209" s="293"/>
      <c r="BB209" s="294">
        <v>216</v>
      </c>
      <c r="BC209" s="294"/>
      <c r="BD209" s="76"/>
      <c r="BF209">
        <v>4.5060000000000002</v>
      </c>
      <c r="BI209" s="146"/>
      <c r="BJ209" s="146">
        <v>0.159</v>
      </c>
      <c r="BK209" s="146"/>
      <c r="BM209" s="146"/>
      <c r="BN209" s="146">
        <v>4.1950000000000003</v>
      </c>
      <c r="BO209" s="146"/>
      <c r="BQ209" s="146"/>
      <c r="BR209" s="146">
        <v>4.8179999999999996</v>
      </c>
      <c r="BS209" s="146"/>
      <c r="BU209" s="146"/>
      <c r="BV209" s="146">
        <f t="shared" si="135"/>
        <v>0.31099999999999994</v>
      </c>
      <c r="BW209" s="146"/>
      <c r="BY209" s="146"/>
      <c r="BZ209" s="146">
        <f t="shared" si="136"/>
        <v>0.31199999999999939</v>
      </c>
      <c r="CA209" s="146"/>
      <c r="CC209" s="293"/>
      <c r="CD209" s="294">
        <v>804</v>
      </c>
      <c r="CE209" s="294"/>
      <c r="CH209">
        <v>4.8760000000000003</v>
      </c>
      <c r="CK209" s="146"/>
      <c r="CL209" s="146">
        <v>0.29299999999999998</v>
      </c>
      <c r="CM209" s="146"/>
      <c r="CO209" s="146"/>
      <c r="CP209" s="146">
        <v>4.3019999999999996</v>
      </c>
      <c r="CQ209" s="146"/>
      <c r="CS209" s="146"/>
      <c r="CT209" s="146">
        <v>5.45</v>
      </c>
      <c r="CU209" s="146"/>
      <c r="CW209" s="146"/>
      <c r="CX209" s="146">
        <f t="shared" si="137"/>
        <v>0.57400000000000073</v>
      </c>
      <c r="CY209" s="146"/>
      <c r="DA209" s="146"/>
      <c r="DB209" s="146">
        <f t="shared" si="138"/>
        <v>0.57399999999999984</v>
      </c>
      <c r="DC209" s="146"/>
      <c r="DE209" s="293"/>
      <c r="DF209" s="294">
        <v>277</v>
      </c>
      <c r="DG209" s="294"/>
      <c r="DJ209">
        <v>3.4409999999999998</v>
      </c>
      <c r="DM209" s="146"/>
      <c r="DN209" s="146">
        <v>0.46</v>
      </c>
      <c r="DO209" s="146"/>
      <c r="DQ209" s="146"/>
      <c r="DR209" s="146">
        <v>2.5990000000000002</v>
      </c>
      <c r="DS209" s="146"/>
      <c r="DU209" s="146"/>
      <c r="DV209" s="146">
        <v>4.468</v>
      </c>
      <c r="DW209" s="146"/>
      <c r="DY209" s="146"/>
      <c r="DZ209" s="146">
        <f t="shared" si="139"/>
        <v>0.84199999999999964</v>
      </c>
      <c r="EA209" s="146"/>
      <c r="EC209" s="146"/>
      <c r="ED209" s="146">
        <f t="shared" si="140"/>
        <v>1.0270000000000001</v>
      </c>
      <c r="EE209" s="146"/>
      <c r="EG209" s="293"/>
      <c r="EH209" s="294">
        <v>56</v>
      </c>
      <c r="EI209" s="294"/>
    </row>
    <row r="210" spans="27:139" x14ac:dyDescent="0.25">
      <c r="AA210">
        <v>2008</v>
      </c>
      <c r="AD210">
        <v>5.2130000000000001</v>
      </c>
      <c r="AG210" s="146"/>
      <c r="AH210" s="146">
        <v>0.34899999999999998</v>
      </c>
      <c r="AI210" s="146"/>
      <c r="AK210" s="146"/>
      <c r="AL210" s="146">
        <v>4.5289999999999999</v>
      </c>
      <c r="AM210" s="146"/>
      <c r="AO210" s="146"/>
      <c r="AP210" s="146">
        <v>5.8970000000000002</v>
      </c>
      <c r="AQ210" s="146"/>
      <c r="AS210" s="146"/>
      <c r="AT210" s="146">
        <f t="shared" si="133"/>
        <v>0.68400000000000016</v>
      </c>
      <c r="AU210" s="146"/>
      <c r="AW210" s="146"/>
      <c r="AX210" s="146">
        <f t="shared" si="134"/>
        <v>0.68400000000000016</v>
      </c>
      <c r="AY210" s="146"/>
      <c r="BA210" s="293"/>
      <c r="BB210" s="294">
        <v>223</v>
      </c>
      <c r="BC210" s="294"/>
      <c r="BD210" s="76"/>
      <c r="BF210">
        <v>4.4880000000000004</v>
      </c>
      <c r="BI210" s="146"/>
      <c r="BJ210" s="146">
        <v>0.159</v>
      </c>
      <c r="BK210" s="146"/>
      <c r="BM210" s="146"/>
      <c r="BN210" s="146">
        <v>4.1769999999999996</v>
      </c>
      <c r="BO210" s="146"/>
      <c r="BQ210" s="146"/>
      <c r="BR210" s="146">
        <v>4.7990000000000004</v>
      </c>
      <c r="BS210" s="146"/>
      <c r="BU210" s="146"/>
      <c r="BV210" s="146">
        <f t="shared" si="135"/>
        <v>0.31100000000000083</v>
      </c>
      <c r="BW210" s="146"/>
      <c r="BY210" s="146"/>
      <c r="BZ210" s="146">
        <f t="shared" si="136"/>
        <v>0.31099999999999994</v>
      </c>
      <c r="CA210" s="146"/>
      <c r="CC210" s="293"/>
      <c r="CD210" s="294">
        <v>800</v>
      </c>
      <c r="CE210" s="294"/>
      <c r="CH210">
        <v>4.5389999999999997</v>
      </c>
      <c r="CK210" s="146"/>
      <c r="CL210" s="146">
        <v>0.28000000000000003</v>
      </c>
      <c r="CM210" s="146"/>
      <c r="CO210" s="146"/>
      <c r="CP210" s="146">
        <v>3.9910000000000001</v>
      </c>
      <c r="CQ210" s="146"/>
      <c r="CS210" s="146"/>
      <c r="CT210" s="146">
        <v>5.0880000000000001</v>
      </c>
      <c r="CU210" s="146"/>
      <c r="CW210" s="146"/>
      <c r="CX210" s="146">
        <f t="shared" si="137"/>
        <v>0.5479999999999996</v>
      </c>
      <c r="CY210" s="146"/>
      <c r="DA210" s="146"/>
      <c r="DB210" s="146">
        <f t="shared" si="138"/>
        <v>0.54900000000000038</v>
      </c>
      <c r="DC210" s="146"/>
      <c r="DE210" s="293"/>
      <c r="DF210" s="294">
        <v>263</v>
      </c>
      <c r="DG210" s="294"/>
      <c r="DJ210">
        <v>4.2690000000000001</v>
      </c>
      <c r="DM210" s="146"/>
      <c r="DN210" s="146">
        <v>0.50700000000000001</v>
      </c>
      <c r="DO210" s="146"/>
      <c r="DQ210" s="146"/>
      <c r="DR210" s="146">
        <v>3.3340000000000001</v>
      </c>
      <c r="DS210" s="146"/>
      <c r="DU210" s="146"/>
      <c r="DV210" s="146">
        <v>5.3849999999999998</v>
      </c>
      <c r="DW210" s="146"/>
      <c r="DY210" s="146"/>
      <c r="DZ210" s="146">
        <f t="shared" si="139"/>
        <v>0.93500000000000005</v>
      </c>
      <c r="EA210" s="146"/>
      <c r="EC210" s="146"/>
      <c r="ED210" s="146">
        <f t="shared" si="140"/>
        <v>1.1159999999999997</v>
      </c>
      <c r="EE210" s="146"/>
      <c r="EG210" s="293"/>
      <c r="EH210" s="294">
        <v>71</v>
      </c>
      <c r="EI210" s="294"/>
    </row>
    <row r="211" spans="27:139" x14ac:dyDescent="0.25">
      <c r="AA211">
        <v>2009</v>
      </c>
      <c r="AD211">
        <v>5.67</v>
      </c>
      <c r="AG211" s="146"/>
      <c r="AH211" s="146">
        <v>0.36</v>
      </c>
      <c r="AI211" s="146"/>
      <c r="AK211" s="146"/>
      <c r="AL211" s="146">
        <v>4.9640000000000004</v>
      </c>
      <c r="AM211" s="146"/>
      <c r="AO211" s="146"/>
      <c r="AP211" s="146">
        <v>6.375</v>
      </c>
      <c r="AQ211" s="146"/>
      <c r="AS211" s="146"/>
      <c r="AT211" s="146">
        <f t="shared" si="133"/>
        <v>0.70599999999999952</v>
      </c>
      <c r="AU211" s="146"/>
      <c r="AW211" s="146"/>
      <c r="AX211" s="146">
        <f t="shared" si="134"/>
        <v>0.70500000000000007</v>
      </c>
      <c r="AY211" s="146"/>
      <c r="BA211" s="293"/>
      <c r="BB211" s="294">
        <v>248</v>
      </c>
      <c r="BC211" s="294"/>
      <c r="BD211" s="76"/>
      <c r="BF211">
        <v>4.6219999999999999</v>
      </c>
      <c r="BI211" s="146"/>
      <c r="BJ211" s="146">
        <v>0.161</v>
      </c>
      <c r="BK211" s="146"/>
      <c r="BM211" s="146"/>
      <c r="BN211" s="146">
        <v>4.3070000000000004</v>
      </c>
      <c r="BO211" s="146"/>
      <c r="BQ211" s="146"/>
      <c r="BR211" s="146">
        <v>4.9370000000000003</v>
      </c>
      <c r="BS211" s="146"/>
      <c r="BU211" s="146"/>
      <c r="BV211" s="146">
        <f t="shared" si="135"/>
        <v>0.3149999999999995</v>
      </c>
      <c r="BW211" s="146"/>
      <c r="BY211" s="146"/>
      <c r="BZ211" s="146">
        <f t="shared" si="136"/>
        <v>0.31500000000000039</v>
      </c>
      <c r="CA211" s="146"/>
      <c r="CC211" s="293"/>
      <c r="CD211" s="294">
        <v>826</v>
      </c>
      <c r="CE211" s="294"/>
      <c r="CH211">
        <v>4.2290000000000001</v>
      </c>
      <c r="CK211" s="146"/>
      <c r="CL211" s="146">
        <v>0.26600000000000001</v>
      </c>
      <c r="CM211" s="146"/>
      <c r="CO211" s="146"/>
      <c r="CP211" s="146">
        <v>3.7069999999999999</v>
      </c>
      <c r="CQ211" s="146"/>
      <c r="CS211" s="146"/>
      <c r="CT211" s="146">
        <v>4.7519999999999998</v>
      </c>
      <c r="CU211" s="146"/>
      <c r="CW211" s="146"/>
      <c r="CX211" s="146">
        <f t="shared" si="137"/>
        <v>0.52200000000000024</v>
      </c>
      <c r="CY211" s="146"/>
      <c r="DA211" s="146"/>
      <c r="DB211" s="146">
        <f t="shared" si="138"/>
        <v>0.52299999999999969</v>
      </c>
      <c r="DC211" s="146"/>
      <c r="DE211" s="293"/>
      <c r="DF211" s="294">
        <v>252</v>
      </c>
      <c r="DG211" s="294"/>
      <c r="DJ211">
        <v>3.4</v>
      </c>
      <c r="DM211" s="146"/>
      <c r="DN211" s="146">
        <v>0.44600000000000001</v>
      </c>
      <c r="DO211" s="146"/>
      <c r="DQ211" s="146"/>
      <c r="DR211" s="146">
        <v>2.5819999999999999</v>
      </c>
      <c r="DS211" s="146"/>
      <c r="DU211" s="146"/>
      <c r="DV211" s="146">
        <v>4.3959999999999999</v>
      </c>
      <c r="DW211" s="146"/>
      <c r="DY211" s="146"/>
      <c r="DZ211" s="146">
        <f t="shared" si="139"/>
        <v>0.81800000000000006</v>
      </c>
      <c r="EA211" s="146"/>
      <c r="EC211" s="146"/>
      <c r="ED211" s="146">
        <f t="shared" si="140"/>
        <v>0.996</v>
      </c>
      <c r="EE211" s="146"/>
      <c r="EG211" s="293"/>
      <c r="EH211" s="294">
        <v>58</v>
      </c>
      <c r="EI211" s="294"/>
    </row>
    <row r="212" spans="27:139" x14ac:dyDescent="0.25">
      <c r="AA212">
        <v>2010</v>
      </c>
      <c r="AD212">
        <v>4.9379999999999997</v>
      </c>
      <c r="AG212" s="146"/>
      <c r="AH212" s="146">
        <v>0.33400000000000002</v>
      </c>
      <c r="AI212" s="146"/>
      <c r="AK212" s="146"/>
      <c r="AL212" s="146">
        <v>4.2839999999999998</v>
      </c>
      <c r="AM212" s="146"/>
      <c r="AO212" s="146"/>
      <c r="AP212" s="146">
        <v>5.5919999999999996</v>
      </c>
      <c r="AQ212" s="146"/>
      <c r="AS212" s="146"/>
      <c r="AT212" s="146">
        <f t="shared" si="133"/>
        <v>0.65399999999999991</v>
      </c>
      <c r="AU212" s="146"/>
      <c r="AW212" s="146"/>
      <c r="AX212" s="146">
        <f t="shared" si="134"/>
        <v>0.65399999999999991</v>
      </c>
      <c r="AY212" s="146"/>
      <c r="BA212" s="293"/>
      <c r="BB212" s="294">
        <v>219</v>
      </c>
      <c r="BC212" s="294"/>
      <c r="BD212" s="76"/>
      <c r="BF212">
        <v>4.4160000000000004</v>
      </c>
      <c r="BI212" s="146"/>
      <c r="BJ212" s="146">
        <v>0.157</v>
      </c>
      <c r="BK212" s="146"/>
      <c r="BM212" s="146"/>
      <c r="BN212" s="146">
        <v>4.1079999999999997</v>
      </c>
      <c r="BO212" s="146"/>
      <c r="BQ212" s="146"/>
      <c r="BR212" s="146">
        <v>4.7240000000000002</v>
      </c>
      <c r="BS212" s="146"/>
      <c r="BU212" s="146"/>
      <c r="BV212" s="146">
        <f t="shared" si="135"/>
        <v>0.30800000000000072</v>
      </c>
      <c r="BW212" s="146"/>
      <c r="BY212" s="146"/>
      <c r="BZ212" s="146">
        <f t="shared" si="136"/>
        <v>0.30799999999999983</v>
      </c>
      <c r="CA212" s="146"/>
      <c r="CC212" s="293"/>
      <c r="CD212" s="294">
        <v>789</v>
      </c>
      <c r="CE212" s="294"/>
      <c r="CH212">
        <v>4.8499999999999996</v>
      </c>
      <c r="CK212" s="146"/>
      <c r="CL212" s="146">
        <v>0.28199999999999997</v>
      </c>
      <c r="CM212" s="146"/>
      <c r="CO212" s="146"/>
      <c r="CP212" s="146">
        <v>4.298</v>
      </c>
      <c r="CQ212" s="146"/>
      <c r="CS212" s="146"/>
      <c r="CT212" s="146">
        <v>5.4029999999999996</v>
      </c>
      <c r="CU212" s="146"/>
      <c r="CW212" s="146"/>
      <c r="CX212" s="146">
        <f t="shared" si="137"/>
        <v>0.5519999999999996</v>
      </c>
      <c r="CY212" s="146"/>
      <c r="DA212" s="146"/>
      <c r="DB212" s="146">
        <f t="shared" si="138"/>
        <v>0.55299999999999994</v>
      </c>
      <c r="DC212" s="146"/>
      <c r="DE212" s="293"/>
      <c r="DF212" s="294">
        <v>296</v>
      </c>
      <c r="DG212" s="294"/>
      <c r="DJ212">
        <v>4.3120000000000003</v>
      </c>
      <c r="DM212" s="146"/>
      <c r="DN212" s="146">
        <v>0.498</v>
      </c>
      <c r="DO212" s="146"/>
      <c r="DQ212" s="146"/>
      <c r="DR212" s="146">
        <v>3.3919999999999999</v>
      </c>
      <c r="DS212" s="146"/>
      <c r="DU212" s="146"/>
      <c r="DV212" s="146">
        <v>5.4050000000000002</v>
      </c>
      <c r="DW212" s="146"/>
      <c r="DY212" s="146"/>
      <c r="DZ212" s="146">
        <f t="shared" si="139"/>
        <v>0.92000000000000037</v>
      </c>
      <c r="EA212" s="146"/>
      <c r="EC212" s="146"/>
      <c r="ED212" s="146">
        <f t="shared" si="140"/>
        <v>1.093</v>
      </c>
      <c r="EE212" s="146"/>
      <c r="EG212" s="293"/>
      <c r="EH212" s="294">
        <v>75</v>
      </c>
      <c r="EI212" s="294"/>
    </row>
    <row r="213" spans="27:139" x14ac:dyDescent="0.25">
      <c r="AA213" s="69">
        <v>2011</v>
      </c>
      <c r="AC213" s="69"/>
      <c r="AD213" s="69">
        <v>4.9880000000000004</v>
      </c>
      <c r="AE213" s="69"/>
      <c r="AG213" s="145"/>
      <c r="AH213" s="145">
        <v>0.32800000000000001</v>
      </c>
      <c r="AI213" s="145"/>
      <c r="AK213" s="145"/>
      <c r="AL213" s="145">
        <v>4.3440000000000003</v>
      </c>
      <c r="AM213" s="145"/>
      <c r="AO213" s="145"/>
      <c r="AP213" s="145">
        <v>5.6310000000000002</v>
      </c>
      <c r="AQ213" s="145"/>
      <c r="AS213" s="145"/>
      <c r="AT213" s="145">
        <f t="shared" si="133"/>
        <v>0.64400000000000013</v>
      </c>
      <c r="AU213" s="145"/>
      <c r="AW213" s="145"/>
      <c r="AX213" s="145">
        <f t="shared" si="134"/>
        <v>0.64299999999999979</v>
      </c>
      <c r="AY213" s="145"/>
      <c r="BA213" s="291"/>
      <c r="BB213" s="292">
        <v>231</v>
      </c>
      <c r="BC213" s="292"/>
      <c r="BD213" s="76"/>
      <c r="BE213" s="69"/>
      <c r="BF213" s="69">
        <v>4.3029999999999999</v>
      </c>
      <c r="BG213" s="69"/>
      <c r="BI213" s="145"/>
      <c r="BJ213" s="145">
        <v>0.155</v>
      </c>
      <c r="BK213" s="145"/>
      <c r="BM213" s="145"/>
      <c r="BN213" s="145">
        <v>4</v>
      </c>
      <c r="BO213" s="145"/>
      <c r="BQ213" s="145"/>
      <c r="BR213" s="145">
        <v>4.6059999999999999</v>
      </c>
      <c r="BS213" s="145"/>
      <c r="BU213" s="145"/>
      <c r="BV213" s="145">
        <f t="shared" si="135"/>
        <v>0.30299999999999994</v>
      </c>
      <c r="BW213" s="145"/>
      <c r="BY213" s="145"/>
      <c r="BZ213" s="145">
        <f t="shared" si="136"/>
        <v>0.30299999999999994</v>
      </c>
      <c r="CA213" s="145"/>
      <c r="CC213" s="291"/>
      <c r="CD213" s="292">
        <v>773</v>
      </c>
      <c r="CE213" s="292"/>
      <c r="CG213" s="69"/>
      <c r="CH213" s="69">
        <v>4.5609999999999999</v>
      </c>
      <c r="CI213" s="69"/>
      <c r="CK213" s="145"/>
      <c r="CL213" s="145">
        <v>0.26900000000000002</v>
      </c>
      <c r="CM213" s="145"/>
      <c r="CO213" s="145"/>
      <c r="CP213" s="145">
        <v>4.0339999999999998</v>
      </c>
      <c r="CQ213" s="145"/>
      <c r="CS213" s="145"/>
      <c r="CT213" s="145">
        <v>5.0890000000000004</v>
      </c>
      <c r="CU213" s="145"/>
      <c r="CW213" s="145"/>
      <c r="CX213" s="145">
        <f t="shared" si="137"/>
        <v>0.52700000000000014</v>
      </c>
      <c r="CY213" s="145"/>
      <c r="DA213" s="145"/>
      <c r="DB213" s="145">
        <f t="shared" si="138"/>
        <v>0.52800000000000047</v>
      </c>
      <c r="DC213" s="145"/>
      <c r="DE213" s="291"/>
      <c r="DF213" s="292">
        <v>287</v>
      </c>
      <c r="DG213" s="292"/>
      <c r="DI213" s="69"/>
      <c r="DJ213" s="69">
        <v>3.0339999999999998</v>
      </c>
      <c r="DK213" s="69"/>
      <c r="DM213" s="145"/>
      <c r="DN213" s="145">
        <v>0.41699999999999998</v>
      </c>
      <c r="DO213" s="145"/>
      <c r="DQ213" s="145"/>
      <c r="DR213" s="145">
        <v>2.2719999999999998</v>
      </c>
      <c r="DS213" s="145"/>
      <c r="DU213" s="145"/>
      <c r="DV213" s="145">
        <v>3.968</v>
      </c>
      <c r="DW213" s="145"/>
      <c r="DY213" s="145"/>
      <c r="DZ213" s="145">
        <f t="shared" si="139"/>
        <v>0.76200000000000001</v>
      </c>
      <c r="EA213" s="145"/>
      <c r="EC213" s="145"/>
      <c r="ED213" s="145">
        <f t="shared" si="140"/>
        <v>0.93400000000000016</v>
      </c>
      <c r="EE213" s="145"/>
      <c r="EG213" s="291"/>
      <c r="EH213" s="292">
        <v>53</v>
      </c>
      <c r="EI213" s="292"/>
    </row>
    <row r="214" spans="27:139" x14ac:dyDescent="0.25">
      <c r="AA214">
        <v>2012</v>
      </c>
      <c r="AD214">
        <v>4.5190000000000001</v>
      </c>
      <c r="AG214" s="146"/>
      <c r="AH214" s="146">
        <v>0.307</v>
      </c>
      <c r="AI214" s="146"/>
      <c r="AK214" s="146"/>
      <c r="AL214" s="146">
        <v>3.9159999999999999</v>
      </c>
      <c r="AM214" s="146"/>
      <c r="AO214" s="146"/>
      <c r="AP214" s="146">
        <v>5.1210000000000004</v>
      </c>
      <c r="AQ214" s="146"/>
      <c r="AS214" s="146"/>
      <c r="AT214" s="146">
        <f t="shared" si="133"/>
        <v>0.6030000000000002</v>
      </c>
      <c r="AU214" s="146"/>
      <c r="AW214" s="146"/>
      <c r="AX214" s="146">
        <f t="shared" si="134"/>
        <v>0.60200000000000031</v>
      </c>
      <c r="AY214" s="146"/>
      <c r="BA214" s="293"/>
      <c r="BB214" s="294">
        <v>216</v>
      </c>
      <c r="BC214" s="294"/>
      <c r="BD214" s="76"/>
      <c r="BF214">
        <v>3.95</v>
      </c>
      <c r="BI214" s="146"/>
      <c r="BJ214" s="146">
        <v>0.14799999999999999</v>
      </c>
      <c r="BK214" s="146"/>
      <c r="BM214" s="146"/>
      <c r="BN214" s="146">
        <v>3.66</v>
      </c>
      <c r="BO214" s="146"/>
      <c r="BQ214" s="146"/>
      <c r="BR214" s="146">
        <v>4.2409999999999997</v>
      </c>
      <c r="BS214" s="146"/>
      <c r="BU214" s="146"/>
      <c r="BV214" s="146">
        <f t="shared" si="135"/>
        <v>0.29000000000000004</v>
      </c>
      <c r="BW214" s="146"/>
      <c r="BY214" s="146"/>
      <c r="BZ214" s="146">
        <f t="shared" si="136"/>
        <v>0.29099999999999948</v>
      </c>
      <c r="CA214" s="146"/>
      <c r="CC214" s="293"/>
      <c r="CD214" s="294">
        <v>711</v>
      </c>
      <c r="CE214" s="294"/>
      <c r="CH214">
        <v>4.7759999999999998</v>
      </c>
      <c r="CK214" s="146"/>
      <c r="CL214" s="146">
        <v>0.27300000000000002</v>
      </c>
      <c r="CM214" s="146"/>
      <c r="CO214" s="146"/>
      <c r="CP214" s="146">
        <v>4.24</v>
      </c>
      <c r="CQ214" s="146"/>
      <c r="CS214" s="146"/>
      <c r="CT214" s="146">
        <v>5.3120000000000003</v>
      </c>
      <c r="CU214" s="146"/>
      <c r="CW214" s="146"/>
      <c r="CX214" s="146">
        <f t="shared" si="137"/>
        <v>0.53599999999999959</v>
      </c>
      <c r="CY214" s="146"/>
      <c r="DA214" s="146"/>
      <c r="DB214" s="146">
        <f t="shared" si="138"/>
        <v>0.53600000000000048</v>
      </c>
      <c r="DC214" s="146"/>
      <c r="DE214" s="293"/>
      <c r="DF214" s="294">
        <v>305</v>
      </c>
      <c r="DG214" s="294"/>
      <c r="DJ214">
        <v>3.4870000000000001</v>
      </c>
      <c r="DM214" s="146"/>
      <c r="DN214" s="146">
        <v>0.439</v>
      </c>
      <c r="DO214" s="146"/>
      <c r="DQ214" s="146"/>
      <c r="DR214" s="146">
        <v>2.6789999999999998</v>
      </c>
      <c r="DS214" s="146"/>
      <c r="DU214" s="146"/>
      <c r="DV214" s="146">
        <v>4.4610000000000003</v>
      </c>
      <c r="DW214" s="146"/>
      <c r="DY214" s="146"/>
      <c r="DZ214" s="146">
        <f t="shared" si="139"/>
        <v>0.80800000000000027</v>
      </c>
      <c r="EA214" s="146"/>
      <c r="EC214" s="146"/>
      <c r="ED214" s="146">
        <f t="shared" si="140"/>
        <v>0.9740000000000002</v>
      </c>
      <c r="EE214" s="146"/>
      <c r="EG214" s="293"/>
      <c r="EH214" s="294">
        <v>63</v>
      </c>
      <c r="EI214" s="294"/>
    </row>
    <row r="215" spans="27:139" x14ac:dyDescent="0.25">
      <c r="AA215">
        <v>2013</v>
      </c>
      <c r="AD215">
        <v>4.1550000000000002</v>
      </c>
      <c r="AG215" s="146"/>
      <c r="AH215" s="146">
        <v>0.29199999999999998</v>
      </c>
      <c r="AI215" s="146"/>
      <c r="AK215" s="146"/>
      <c r="AL215" s="146">
        <v>3.5830000000000002</v>
      </c>
      <c r="AM215" s="146"/>
      <c r="AO215" s="146"/>
      <c r="AP215" s="146">
        <v>4.726</v>
      </c>
      <c r="AQ215" s="146"/>
      <c r="AS215" s="146"/>
      <c r="AT215" s="146">
        <f t="shared" si="133"/>
        <v>0.57200000000000006</v>
      </c>
      <c r="AU215" s="146"/>
      <c r="AW215" s="146"/>
      <c r="AX215" s="146">
        <f t="shared" si="134"/>
        <v>0.57099999999999973</v>
      </c>
      <c r="AY215" s="146"/>
      <c r="BA215" s="293"/>
      <c r="BB215" s="294">
        <v>203</v>
      </c>
      <c r="BC215" s="294"/>
      <c r="BD215" s="76"/>
      <c r="BF215">
        <v>3.6989999999999998</v>
      </c>
      <c r="BI215" s="146"/>
      <c r="BJ215" s="146">
        <v>0.14299999999999999</v>
      </c>
      <c r="BK215" s="146"/>
      <c r="BM215" s="146"/>
      <c r="BN215" s="146">
        <v>3.4180000000000001</v>
      </c>
      <c r="BO215" s="146"/>
      <c r="BQ215" s="146"/>
      <c r="BR215" s="146">
        <v>3.98</v>
      </c>
      <c r="BS215" s="146"/>
      <c r="BU215" s="146"/>
      <c r="BV215" s="146">
        <f t="shared" si="135"/>
        <v>0.28099999999999969</v>
      </c>
      <c r="BW215" s="146"/>
      <c r="BY215" s="146"/>
      <c r="BZ215" s="146">
        <f t="shared" si="136"/>
        <v>0.28100000000000014</v>
      </c>
      <c r="CA215" s="146"/>
      <c r="CC215" s="293"/>
      <c r="CD215" s="294">
        <v>666</v>
      </c>
      <c r="CE215" s="294"/>
      <c r="CH215">
        <v>4.51</v>
      </c>
      <c r="CK215" s="146"/>
      <c r="CL215" s="146">
        <v>0.26300000000000001</v>
      </c>
      <c r="CM215" s="146"/>
      <c r="CO215" s="146"/>
      <c r="CP215" s="146">
        <v>3.9929999999999999</v>
      </c>
      <c r="CQ215" s="146"/>
      <c r="CS215" s="146"/>
      <c r="CT215" s="146">
        <v>5.0259999999999998</v>
      </c>
      <c r="CU215" s="146"/>
      <c r="CW215" s="146"/>
      <c r="CX215" s="146">
        <f t="shared" si="137"/>
        <v>0.5169999999999999</v>
      </c>
      <c r="CY215" s="146"/>
      <c r="DA215" s="146"/>
      <c r="DB215" s="146">
        <f t="shared" si="138"/>
        <v>0.51600000000000001</v>
      </c>
      <c r="DC215" s="146"/>
      <c r="DE215" s="293"/>
      <c r="DF215" s="294">
        <v>293</v>
      </c>
      <c r="DG215" s="294"/>
      <c r="DJ215">
        <v>4.4489999999999998</v>
      </c>
      <c r="DM215" s="146"/>
      <c r="DN215" s="146">
        <v>0.49099999999999999</v>
      </c>
      <c r="DO215" s="146"/>
      <c r="DQ215" s="146"/>
      <c r="DR215" s="146">
        <v>3.5379999999999998</v>
      </c>
      <c r="DS215" s="146"/>
      <c r="DU215" s="146"/>
      <c r="DV215" s="146">
        <v>5.5220000000000002</v>
      </c>
      <c r="DW215" s="146"/>
      <c r="DY215" s="146"/>
      <c r="DZ215" s="146">
        <f t="shared" si="139"/>
        <v>0.91100000000000003</v>
      </c>
      <c r="EA215" s="146"/>
      <c r="EC215" s="146"/>
      <c r="ED215" s="146">
        <f t="shared" si="140"/>
        <v>1.0730000000000004</v>
      </c>
      <c r="EE215" s="146"/>
      <c r="EG215" s="293"/>
      <c r="EH215" s="294">
        <v>82</v>
      </c>
      <c r="EI215" s="294"/>
    </row>
    <row r="216" spans="27:139" x14ac:dyDescent="0.25">
      <c r="AA216">
        <v>2014</v>
      </c>
      <c r="AD216">
        <v>4.4790000000000001</v>
      </c>
      <c r="AG216" s="146"/>
      <c r="AH216" s="146">
        <v>0.30099999999999999</v>
      </c>
      <c r="AI216" s="146"/>
      <c r="AK216" s="146"/>
      <c r="AL216" s="146">
        <v>3.89</v>
      </c>
      <c r="AM216" s="146"/>
      <c r="AO216" s="146"/>
      <c r="AP216" s="146">
        <v>5.069</v>
      </c>
      <c r="AQ216" s="146"/>
      <c r="AS216" s="146"/>
      <c r="AT216" s="146">
        <f t="shared" si="133"/>
        <v>0.58899999999999997</v>
      </c>
      <c r="AU216" s="146"/>
      <c r="AW216" s="146"/>
      <c r="AX216" s="146">
        <f t="shared" si="134"/>
        <v>0.58999999999999986</v>
      </c>
      <c r="AY216" s="146"/>
      <c r="BA216" s="293"/>
      <c r="BB216" s="294">
        <v>222</v>
      </c>
      <c r="BC216" s="294"/>
      <c r="BD216" s="76"/>
      <c r="BF216">
        <v>4.0090000000000003</v>
      </c>
      <c r="BI216" s="146"/>
      <c r="BJ216" s="146">
        <v>0.14899999999999999</v>
      </c>
      <c r="BK216" s="146"/>
      <c r="BM216" s="146"/>
      <c r="BN216" s="146">
        <v>3.7160000000000002</v>
      </c>
      <c r="BO216" s="146"/>
      <c r="BQ216" s="146"/>
      <c r="BR216" s="146">
        <v>4.3019999999999996</v>
      </c>
      <c r="BS216" s="146"/>
      <c r="BU216" s="146"/>
      <c r="BV216" s="146">
        <f t="shared" si="135"/>
        <v>0.29300000000000015</v>
      </c>
      <c r="BW216" s="146"/>
      <c r="BY216" s="146"/>
      <c r="BZ216" s="146">
        <f t="shared" si="136"/>
        <v>0.29299999999999926</v>
      </c>
      <c r="CA216" s="146"/>
      <c r="CC216" s="293"/>
      <c r="CD216" s="294">
        <v>719</v>
      </c>
      <c r="CE216" s="294"/>
      <c r="CH216">
        <v>4.5970000000000004</v>
      </c>
      <c r="CK216" s="146"/>
      <c r="CL216" s="146">
        <v>0.26400000000000001</v>
      </c>
      <c r="CM216" s="146"/>
      <c r="CO216" s="146"/>
      <c r="CP216" s="146">
        <v>4.08</v>
      </c>
      <c r="CQ216" s="146"/>
      <c r="CS216" s="146"/>
      <c r="CT216" s="146">
        <v>5.1139999999999999</v>
      </c>
      <c r="CU216" s="146"/>
      <c r="CW216" s="146"/>
      <c r="CX216" s="146">
        <f t="shared" si="137"/>
        <v>0.51700000000000035</v>
      </c>
      <c r="CY216" s="146"/>
      <c r="DA216" s="146"/>
      <c r="DB216" s="146">
        <f t="shared" si="138"/>
        <v>0.51699999999999946</v>
      </c>
      <c r="DC216" s="146"/>
      <c r="DE216" s="293"/>
      <c r="DF216" s="294">
        <v>304</v>
      </c>
      <c r="DG216" s="294"/>
      <c r="DJ216">
        <v>2.907</v>
      </c>
      <c r="DM216" s="146"/>
      <c r="DN216" s="146">
        <v>0.38900000000000001</v>
      </c>
      <c r="DO216" s="146"/>
      <c r="DQ216" s="146"/>
      <c r="DR216" s="146">
        <v>2.1960000000000002</v>
      </c>
      <c r="DS216" s="146"/>
      <c r="DU216" s="146"/>
      <c r="DV216" s="146">
        <v>3.7759999999999998</v>
      </c>
      <c r="DW216" s="146"/>
      <c r="DY216" s="146"/>
      <c r="DZ216" s="146">
        <f t="shared" si="139"/>
        <v>0.71099999999999985</v>
      </c>
      <c r="EA216" s="146"/>
      <c r="EC216" s="146"/>
      <c r="ED216" s="146">
        <f t="shared" si="140"/>
        <v>0.86899999999999977</v>
      </c>
      <c r="EE216" s="146"/>
      <c r="EG216" s="293"/>
      <c r="EH216" s="294">
        <v>56</v>
      </c>
      <c r="EI216" s="294"/>
    </row>
    <row r="217" spans="27:139" x14ac:dyDescent="0.25">
      <c r="AA217">
        <v>2015</v>
      </c>
      <c r="AD217">
        <v>4.4279999999999999</v>
      </c>
      <c r="AG217" s="146"/>
      <c r="AH217" s="146">
        <v>0.29899999999999999</v>
      </c>
      <c r="AI217" s="146"/>
      <c r="AK217" s="146"/>
      <c r="AL217" s="146">
        <v>3.8420000000000001</v>
      </c>
      <c r="AM217" s="146"/>
      <c r="AO217" s="146"/>
      <c r="AP217" s="146">
        <v>5.0149999999999997</v>
      </c>
      <c r="AQ217" s="146"/>
      <c r="AS217" s="146"/>
      <c r="AT217" s="146">
        <f t="shared" si="133"/>
        <v>0.58599999999999985</v>
      </c>
      <c r="AU217" s="146"/>
      <c r="AW217" s="146"/>
      <c r="AX217" s="146">
        <f t="shared" si="134"/>
        <v>0.58699999999999974</v>
      </c>
      <c r="AY217" s="146"/>
      <c r="BA217" s="293"/>
      <c r="BB217" s="294">
        <v>219</v>
      </c>
      <c r="BC217" s="294"/>
      <c r="BD217" s="76"/>
      <c r="BF217">
        <v>3.6040000000000001</v>
      </c>
      <c r="BI217" s="146"/>
      <c r="BJ217" s="146">
        <v>0.14199999999999999</v>
      </c>
      <c r="BK217" s="146"/>
      <c r="BM217" s="146"/>
      <c r="BN217" s="146">
        <v>3.3250000000000002</v>
      </c>
      <c r="BO217" s="146"/>
      <c r="BQ217" s="146"/>
      <c r="BR217" s="146">
        <v>3.883</v>
      </c>
      <c r="BS217" s="146"/>
      <c r="BU217" s="146"/>
      <c r="BV217" s="146">
        <f t="shared" si="135"/>
        <v>0.27899999999999991</v>
      </c>
      <c r="BW217" s="146"/>
      <c r="BY217" s="146"/>
      <c r="BZ217" s="146">
        <f t="shared" si="136"/>
        <v>0.27899999999999991</v>
      </c>
      <c r="CA217" s="146"/>
      <c r="CC217" s="293"/>
      <c r="CD217" s="294">
        <v>641</v>
      </c>
      <c r="CE217" s="294"/>
      <c r="CH217">
        <v>4.194</v>
      </c>
      <c r="CK217" s="146"/>
      <c r="CL217" s="146">
        <v>0.25</v>
      </c>
      <c r="CM217" s="146"/>
      <c r="CO217" s="146"/>
      <c r="CP217" s="146">
        <v>3.7029999999999998</v>
      </c>
      <c r="CQ217" s="146"/>
      <c r="CS217" s="146"/>
      <c r="CT217" s="146">
        <v>4.6840000000000002</v>
      </c>
      <c r="CU217" s="146"/>
      <c r="CW217" s="146"/>
      <c r="CX217" s="146">
        <f t="shared" si="137"/>
        <v>0.4910000000000001</v>
      </c>
      <c r="CY217" s="146"/>
      <c r="DA217" s="146"/>
      <c r="DB217" s="146">
        <f t="shared" si="138"/>
        <v>0.49000000000000021</v>
      </c>
      <c r="DC217" s="146"/>
      <c r="DE217" s="293"/>
      <c r="DF217" s="294">
        <v>281</v>
      </c>
      <c r="DG217" s="294"/>
      <c r="DJ217">
        <v>2.875</v>
      </c>
      <c r="DM217" s="146"/>
      <c r="DN217" s="146">
        <v>0.38100000000000001</v>
      </c>
      <c r="DO217" s="146"/>
      <c r="DQ217" s="146"/>
      <c r="DR217" s="146">
        <v>2.1779999999999999</v>
      </c>
      <c r="DS217" s="146"/>
      <c r="DU217" s="146"/>
      <c r="DV217" s="146">
        <v>3.726</v>
      </c>
      <c r="DW217" s="146"/>
      <c r="DY217" s="146"/>
      <c r="DZ217" s="146">
        <f t="shared" si="139"/>
        <v>0.69700000000000006</v>
      </c>
      <c r="EA217" s="146"/>
      <c r="EC217" s="146"/>
      <c r="ED217" s="146">
        <f t="shared" si="140"/>
        <v>0.85099999999999998</v>
      </c>
      <c r="EE217" s="146"/>
      <c r="EG217" s="293"/>
      <c r="EH217" s="294">
        <v>57</v>
      </c>
      <c r="EI217" s="294"/>
    </row>
    <row r="218" spans="27:139" x14ac:dyDescent="0.25">
      <c r="AA218">
        <v>2016</v>
      </c>
      <c r="AD218">
        <v>3.8380000000000001</v>
      </c>
      <c r="AG218" s="146"/>
      <c r="AH218" s="146">
        <v>0.28100000000000003</v>
      </c>
      <c r="AI218" s="146"/>
      <c r="AK218" s="146"/>
      <c r="AL218" s="146">
        <v>3.2879999999999998</v>
      </c>
      <c r="AM218" s="146"/>
      <c r="AO218" s="146"/>
      <c r="AP218" s="146">
        <v>4.3879999999999999</v>
      </c>
      <c r="AQ218" s="146"/>
      <c r="AS218" s="146"/>
      <c r="AT218" s="146">
        <f t="shared" si="133"/>
        <v>0.55000000000000027</v>
      </c>
      <c r="AU218" s="146"/>
      <c r="AW218" s="146"/>
      <c r="AX218" s="146">
        <f t="shared" si="134"/>
        <v>0.54999999999999982</v>
      </c>
      <c r="AY218" s="146"/>
      <c r="BA218" s="293"/>
      <c r="BB218" s="294">
        <v>187</v>
      </c>
      <c r="BC218" s="294"/>
      <c r="BD218" s="76"/>
      <c r="BF218">
        <v>3.629</v>
      </c>
      <c r="BI218" s="146"/>
      <c r="BJ218" s="146">
        <v>0.14399999999999999</v>
      </c>
      <c r="BK218" s="146"/>
      <c r="BM218" s="146"/>
      <c r="BN218" s="146">
        <v>3.347</v>
      </c>
      <c r="BO218" s="146"/>
      <c r="BQ218" s="146"/>
      <c r="BR218" s="146">
        <v>3.911</v>
      </c>
      <c r="BS218" s="146"/>
      <c r="BU218" s="146"/>
      <c r="BV218" s="146">
        <f t="shared" si="135"/>
        <v>0.28200000000000003</v>
      </c>
      <c r="BW218" s="146"/>
      <c r="BY218" s="146"/>
      <c r="BZ218" s="146">
        <f t="shared" si="136"/>
        <v>0.28200000000000003</v>
      </c>
      <c r="CA218" s="146"/>
      <c r="CC218" s="293"/>
      <c r="CD218" s="294">
        <v>635</v>
      </c>
      <c r="CE218" s="294"/>
      <c r="CH218">
        <v>4.2910000000000004</v>
      </c>
      <c r="CK218" s="146"/>
      <c r="CL218" s="146">
        <v>0.253</v>
      </c>
      <c r="CM218" s="146"/>
      <c r="CO218" s="146"/>
      <c r="CP218" s="146">
        <v>3.7959999999999998</v>
      </c>
      <c r="CQ218" s="146"/>
      <c r="CS218" s="146"/>
      <c r="CT218" s="146">
        <v>4.7869999999999999</v>
      </c>
      <c r="CU218" s="146"/>
      <c r="CW218" s="146"/>
      <c r="CX218" s="146">
        <f t="shared" si="137"/>
        <v>0.49500000000000055</v>
      </c>
      <c r="CY218" s="146"/>
      <c r="DA218" s="146"/>
      <c r="DB218" s="146">
        <f t="shared" si="138"/>
        <v>0.49599999999999955</v>
      </c>
      <c r="DC218" s="146"/>
      <c r="DE218" s="293"/>
      <c r="DF218" s="294">
        <v>288</v>
      </c>
      <c r="DG218" s="294"/>
      <c r="DJ218">
        <v>3.2170000000000001</v>
      </c>
      <c r="DM218" s="146"/>
      <c r="DN218" s="146">
        <v>0.40200000000000002</v>
      </c>
      <c r="DO218" s="146"/>
      <c r="DQ218" s="146"/>
      <c r="DR218" s="146">
        <v>2.4780000000000002</v>
      </c>
      <c r="DS218" s="146"/>
      <c r="DU218" s="146"/>
      <c r="DV218" s="146">
        <v>4.109</v>
      </c>
      <c r="DW218" s="146"/>
      <c r="DY218" s="146"/>
      <c r="DZ218" s="146">
        <f t="shared" si="139"/>
        <v>0.73899999999999988</v>
      </c>
      <c r="EA218" s="146"/>
      <c r="EC218" s="146"/>
      <c r="ED218" s="146">
        <f t="shared" si="140"/>
        <v>0.8919999999999999</v>
      </c>
      <c r="EE218" s="146"/>
      <c r="EG218" s="293"/>
      <c r="EH218" s="294">
        <v>64</v>
      </c>
      <c r="EI218" s="294"/>
    </row>
    <row r="219" spans="27:139" x14ac:dyDescent="0.25">
      <c r="AA219">
        <v>2017</v>
      </c>
      <c r="AD219">
        <v>4.0640000000000001</v>
      </c>
      <c r="AG219" s="146"/>
      <c r="AH219" s="146">
        <v>0.29099999999999998</v>
      </c>
      <c r="AI219" s="146"/>
      <c r="AK219" s="146"/>
      <c r="AL219" s="146">
        <v>3.4929999999999999</v>
      </c>
      <c r="AM219" s="146"/>
      <c r="AO219" s="146"/>
      <c r="AP219" s="146">
        <v>4.6340000000000003</v>
      </c>
      <c r="AQ219" s="146"/>
      <c r="AS219" s="146"/>
      <c r="AT219" s="146">
        <f t="shared" si="133"/>
        <v>0.57100000000000017</v>
      </c>
      <c r="AU219" s="146"/>
      <c r="AW219" s="146"/>
      <c r="AX219" s="146">
        <f t="shared" si="134"/>
        <v>0.57000000000000028</v>
      </c>
      <c r="AY219" s="146"/>
      <c r="BA219" s="293"/>
      <c r="BB219" s="294">
        <v>195</v>
      </c>
      <c r="BC219" s="294"/>
      <c r="BD219" s="76"/>
      <c r="BF219">
        <v>3.367</v>
      </c>
      <c r="BI219" s="146"/>
      <c r="BJ219" s="146">
        <v>0.14000000000000001</v>
      </c>
      <c r="BK219" s="146"/>
      <c r="BM219" s="146"/>
      <c r="BN219" s="146">
        <v>3.0920000000000001</v>
      </c>
      <c r="BO219" s="146"/>
      <c r="BQ219" s="146"/>
      <c r="BR219" s="146">
        <v>3.641</v>
      </c>
      <c r="BS219" s="146"/>
      <c r="BU219" s="146"/>
      <c r="BV219" s="146">
        <f t="shared" si="135"/>
        <v>0.27499999999999991</v>
      </c>
      <c r="BW219" s="146"/>
      <c r="BY219" s="146"/>
      <c r="BZ219" s="146">
        <f t="shared" si="136"/>
        <v>0.27400000000000002</v>
      </c>
      <c r="CA219" s="146"/>
      <c r="CC219" s="293"/>
      <c r="CD219" s="294">
        <v>578</v>
      </c>
      <c r="CE219" s="294"/>
      <c r="CH219">
        <v>4.4619999999999997</v>
      </c>
      <c r="CK219" s="146"/>
      <c r="CL219" s="146">
        <v>0.25600000000000001</v>
      </c>
      <c r="CM219" s="146"/>
      <c r="CO219" s="146"/>
      <c r="CP219" s="146">
        <v>3.9590000000000001</v>
      </c>
      <c r="CQ219" s="146"/>
      <c r="CS219" s="146"/>
      <c r="CT219" s="146">
        <v>4.9640000000000004</v>
      </c>
      <c r="CU219" s="146"/>
      <c r="CW219" s="146"/>
      <c r="CX219" s="146">
        <f t="shared" si="137"/>
        <v>0.50299999999999967</v>
      </c>
      <c r="CY219" s="146"/>
      <c r="DA219" s="146"/>
      <c r="DB219" s="146">
        <f t="shared" si="138"/>
        <v>0.50200000000000067</v>
      </c>
      <c r="DC219" s="146"/>
      <c r="DE219" s="293"/>
      <c r="DF219" s="294">
        <v>303</v>
      </c>
      <c r="DG219" s="294"/>
      <c r="DJ219">
        <v>3.0209999999999999</v>
      </c>
      <c r="DM219" s="146"/>
      <c r="DN219" s="146">
        <v>0.38700000000000001</v>
      </c>
      <c r="DO219" s="146"/>
      <c r="DQ219" s="146"/>
      <c r="DR219" s="146">
        <v>2.3109999999999999</v>
      </c>
      <c r="DS219" s="146"/>
      <c r="DU219" s="146"/>
      <c r="DV219" s="146">
        <v>3.88</v>
      </c>
      <c r="DW219" s="146"/>
      <c r="DY219" s="146"/>
      <c r="DZ219" s="146">
        <f t="shared" si="139"/>
        <v>0.71</v>
      </c>
      <c r="EA219" s="146"/>
      <c r="EC219" s="146"/>
      <c r="ED219" s="146">
        <f t="shared" si="140"/>
        <v>0.85899999999999999</v>
      </c>
      <c r="EE219" s="146"/>
      <c r="EG219" s="293"/>
      <c r="EH219" s="294">
        <v>61</v>
      </c>
      <c r="EI219" s="294"/>
    </row>
    <row r="220" spans="27:139" x14ac:dyDescent="0.25">
      <c r="AA220">
        <v>2018</v>
      </c>
      <c r="AD220">
        <v>3.8450000000000002</v>
      </c>
      <c r="AG220" s="146"/>
      <c r="AH220" s="146">
        <v>0.28599999999999998</v>
      </c>
      <c r="AI220" s="146"/>
      <c r="AK220" s="146"/>
      <c r="AL220" s="146">
        <v>3.2850000000000001</v>
      </c>
      <c r="AM220" s="146"/>
      <c r="AO220" s="146"/>
      <c r="AP220" s="146">
        <v>4.4050000000000002</v>
      </c>
      <c r="AQ220" s="146"/>
      <c r="AS220" s="146"/>
      <c r="AT220" s="146">
        <f t="shared" si="133"/>
        <v>0.56000000000000005</v>
      </c>
      <c r="AU220" s="146"/>
      <c r="AW220" s="146"/>
      <c r="AX220" s="146">
        <f t="shared" si="134"/>
        <v>0.56000000000000005</v>
      </c>
      <c r="AY220" s="146"/>
      <c r="BA220" s="293"/>
      <c r="BB220" s="294">
        <v>181</v>
      </c>
      <c r="BC220" s="294"/>
      <c r="BD220" s="76"/>
      <c r="BF220">
        <v>3.2690000000000001</v>
      </c>
      <c r="BI220" s="146"/>
      <c r="BJ220" s="146">
        <v>0.13900000000000001</v>
      </c>
      <c r="BK220" s="146"/>
      <c r="BM220" s="146"/>
      <c r="BN220" s="146">
        <v>2.9969999999999999</v>
      </c>
      <c r="BO220" s="146"/>
      <c r="BQ220" s="146"/>
      <c r="BR220" s="146">
        <v>3.5419999999999998</v>
      </c>
      <c r="BS220" s="146"/>
      <c r="BU220" s="146"/>
      <c r="BV220" s="146">
        <f t="shared" si="135"/>
        <v>0.27200000000000024</v>
      </c>
      <c r="BW220" s="146"/>
      <c r="BY220" s="146"/>
      <c r="BZ220" s="146">
        <f t="shared" si="136"/>
        <v>0.27299999999999969</v>
      </c>
      <c r="CA220" s="146"/>
      <c r="CC220" s="293"/>
      <c r="CD220" s="294">
        <v>553</v>
      </c>
      <c r="CE220" s="294"/>
      <c r="CH220">
        <v>3.5880000000000001</v>
      </c>
      <c r="CK220" s="146"/>
      <c r="CL220" s="146">
        <v>0.23</v>
      </c>
      <c r="CM220" s="146"/>
      <c r="CO220" s="146"/>
      <c r="CP220" s="146">
        <v>3.1379999999999999</v>
      </c>
      <c r="CQ220" s="146"/>
      <c r="CS220" s="146"/>
      <c r="CT220" s="146">
        <v>4.0380000000000003</v>
      </c>
      <c r="CU220" s="146"/>
      <c r="CW220" s="146"/>
      <c r="CX220" s="146">
        <f t="shared" si="137"/>
        <v>0.45000000000000018</v>
      </c>
      <c r="CY220" s="146"/>
      <c r="DA220" s="146"/>
      <c r="DB220" s="146">
        <f t="shared" si="138"/>
        <v>0.45000000000000018</v>
      </c>
      <c r="DC220" s="146"/>
      <c r="DE220" s="293"/>
      <c r="DF220" s="294">
        <v>244</v>
      </c>
      <c r="DG220" s="294"/>
      <c r="DJ220">
        <v>2.3279999999999998</v>
      </c>
      <c r="DM220" s="146"/>
      <c r="DN220" s="146">
        <v>0.34</v>
      </c>
      <c r="DO220" s="146"/>
      <c r="DQ220" s="146"/>
      <c r="DR220" s="146">
        <v>1.71</v>
      </c>
      <c r="DS220" s="146"/>
      <c r="DU220" s="146"/>
      <c r="DV220" s="146">
        <v>3.0950000000000002</v>
      </c>
      <c r="DW220" s="146"/>
      <c r="DY220" s="146"/>
      <c r="DZ220" s="146">
        <f t="shared" si="139"/>
        <v>0.61799999999999988</v>
      </c>
      <c r="EA220" s="146"/>
      <c r="EC220" s="146"/>
      <c r="ED220" s="146">
        <f t="shared" si="140"/>
        <v>0.76700000000000035</v>
      </c>
      <c r="EE220" s="146"/>
      <c r="EG220" s="293"/>
      <c r="EH220" s="294">
        <v>47</v>
      </c>
      <c r="EI220" s="294"/>
    </row>
    <row r="221" spans="27:139" x14ac:dyDescent="0.25">
      <c r="AA221">
        <v>2019</v>
      </c>
      <c r="AD221">
        <v>4.1319999999999997</v>
      </c>
      <c r="AG221" s="146"/>
      <c r="AH221" s="146">
        <v>0.29799999999999999</v>
      </c>
      <c r="AI221" s="146"/>
      <c r="AK221" s="146"/>
      <c r="AL221" s="146">
        <v>3.5470000000000002</v>
      </c>
      <c r="AM221" s="146"/>
      <c r="AO221" s="146"/>
      <c r="AP221" s="146">
        <v>4.7160000000000002</v>
      </c>
      <c r="AQ221" s="146"/>
      <c r="AS221" s="146"/>
      <c r="AT221" s="146">
        <f t="shared" si="133"/>
        <v>0.58499999999999952</v>
      </c>
      <c r="AU221" s="146"/>
      <c r="AW221" s="146"/>
      <c r="AX221" s="146">
        <f t="shared" si="134"/>
        <v>0.58400000000000052</v>
      </c>
      <c r="AY221" s="146"/>
      <c r="BA221" s="293"/>
      <c r="BB221" s="294">
        <v>192</v>
      </c>
      <c r="BC221" s="294"/>
      <c r="BD221" s="76"/>
      <c r="BF221">
        <v>3.37</v>
      </c>
      <c r="BI221" s="146"/>
      <c r="BJ221" s="146">
        <v>0.14199999999999999</v>
      </c>
      <c r="BK221" s="146"/>
      <c r="BM221" s="146"/>
      <c r="BN221" s="146">
        <v>3.0910000000000002</v>
      </c>
      <c r="BO221" s="146"/>
      <c r="BQ221" s="146"/>
      <c r="BR221" s="146">
        <v>3.6480000000000001</v>
      </c>
      <c r="BS221" s="146"/>
      <c r="BU221" s="146"/>
      <c r="BV221" s="146">
        <f t="shared" si="135"/>
        <v>0.27899999999999991</v>
      </c>
      <c r="BW221" s="146"/>
      <c r="BY221" s="146"/>
      <c r="BZ221" s="146">
        <f t="shared" si="136"/>
        <v>0.27800000000000002</v>
      </c>
      <c r="CA221" s="146"/>
      <c r="CC221" s="293"/>
      <c r="CD221" s="294">
        <v>564</v>
      </c>
      <c r="CE221" s="294"/>
      <c r="CH221">
        <v>4.8719999999999999</v>
      </c>
      <c r="CK221" s="146"/>
      <c r="CL221" s="146">
        <v>0.26700000000000002</v>
      </c>
      <c r="CM221" s="146"/>
      <c r="CO221" s="146"/>
      <c r="CP221" s="146">
        <v>4.3479999999999999</v>
      </c>
      <c r="CQ221" s="146"/>
      <c r="CS221" s="146"/>
      <c r="CT221" s="146">
        <v>5.3949999999999996</v>
      </c>
      <c r="CU221" s="146"/>
      <c r="CW221" s="146"/>
      <c r="CX221" s="146">
        <f t="shared" si="137"/>
        <v>0.52400000000000002</v>
      </c>
      <c r="CY221" s="146"/>
      <c r="DA221" s="146"/>
      <c r="DB221" s="146">
        <f t="shared" si="138"/>
        <v>0.52299999999999969</v>
      </c>
      <c r="DC221" s="146"/>
      <c r="DE221" s="293"/>
      <c r="DF221" s="294">
        <v>333</v>
      </c>
      <c r="DG221" s="294"/>
      <c r="DJ221">
        <v>3.1230000000000002</v>
      </c>
      <c r="DM221" s="146"/>
      <c r="DN221" s="146">
        <v>0.39700000000000002</v>
      </c>
      <c r="DO221" s="146"/>
      <c r="DQ221" s="146"/>
      <c r="DR221" s="146">
        <v>2.3940000000000001</v>
      </c>
      <c r="DS221" s="146"/>
      <c r="DU221" s="146"/>
      <c r="DV221" s="146">
        <v>4.0030000000000001</v>
      </c>
      <c r="DW221" s="146"/>
      <c r="DY221" s="146"/>
      <c r="DZ221" s="146">
        <f t="shared" si="139"/>
        <v>0.72900000000000009</v>
      </c>
      <c r="EA221" s="146"/>
      <c r="EC221" s="146"/>
      <c r="ED221" s="146">
        <f t="shared" si="140"/>
        <v>0.87999999999999989</v>
      </c>
      <c r="EE221" s="146"/>
      <c r="EG221" s="293"/>
      <c r="EH221" s="294">
        <v>62</v>
      </c>
      <c r="EI221" s="294"/>
    </row>
    <row r="222" spans="27:139" x14ac:dyDescent="0.25">
      <c r="AA222">
        <v>2020</v>
      </c>
      <c r="AD222">
        <v>3.77</v>
      </c>
      <c r="AG222" s="146"/>
      <c r="AH222" s="146">
        <v>0.28699999999999998</v>
      </c>
      <c r="AI222" s="146"/>
      <c r="AK222" s="146"/>
      <c r="AL222" s="146">
        <v>3.2080000000000002</v>
      </c>
      <c r="AM222" s="146"/>
      <c r="AO222" s="146"/>
      <c r="AP222" s="146">
        <v>4.3319999999999999</v>
      </c>
      <c r="AQ222" s="146"/>
      <c r="AS222" s="146"/>
      <c r="AT222" s="146">
        <f t="shared" si="133"/>
        <v>0.56199999999999983</v>
      </c>
      <c r="AU222" s="146"/>
      <c r="AW222" s="146"/>
      <c r="AX222" s="146">
        <f t="shared" si="134"/>
        <v>0.56199999999999983</v>
      </c>
      <c r="AY222" s="146"/>
      <c r="BA222" s="293"/>
      <c r="BB222" s="294">
        <v>173</v>
      </c>
      <c r="BC222" s="294"/>
      <c r="BD222" s="76"/>
      <c r="BF222">
        <v>3.19</v>
      </c>
      <c r="BI222" s="146"/>
      <c r="BJ222" s="146">
        <v>0.13900000000000001</v>
      </c>
      <c r="BK222" s="146"/>
      <c r="BM222" s="146"/>
      <c r="BN222" s="146">
        <v>2.9180000000000001</v>
      </c>
      <c r="BO222" s="146"/>
      <c r="BQ222" s="146"/>
      <c r="BR222" s="146">
        <v>3.4620000000000002</v>
      </c>
      <c r="BS222" s="146"/>
      <c r="BU222" s="146"/>
      <c r="BV222" s="146">
        <f t="shared" si="135"/>
        <v>0.2719999999999998</v>
      </c>
      <c r="BW222" s="146"/>
      <c r="BY222" s="146"/>
      <c r="BZ222" s="146">
        <f t="shared" si="136"/>
        <v>0.27200000000000024</v>
      </c>
      <c r="CA222" s="146"/>
      <c r="CC222" s="293"/>
      <c r="CD222" s="294">
        <v>529</v>
      </c>
      <c r="CE222" s="294"/>
      <c r="CH222">
        <v>4.625</v>
      </c>
      <c r="CK222" s="146"/>
      <c r="CL222" s="146">
        <v>0.25900000000000001</v>
      </c>
      <c r="CM222" s="146"/>
      <c r="CO222" s="146"/>
      <c r="CP222" s="146">
        <v>4.117</v>
      </c>
      <c r="CQ222" s="146"/>
      <c r="CS222" s="146"/>
      <c r="CT222" s="146">
        <v>5.1319999999999997</v>
      </c>
      <c r="CU222" s="146"/>
      <c r="CW222" s="146"/>
      <c r="CX222" s="146">
        <f t="shared" si="137"/>
        <v>0.50800000000000001</v>
      </c>
      <c r="CY222" s="146"/>
      <c r="DA222" s="146"/>
      <c r="DB222" s="146">
        <f t="shared" si="138"/>
        <v>0.50699999999999967</v>
      </c>
      <c r="DC222" s="146"/>
      <c r="DE222" s="293"/>
      <c r="DF222" s="294">
        <v>319</v>
      </c>
      <c r="DG222" s="294"/>
      <c r="DJ222">
        <v>3.0550000000000002</v>
      </c>
      <c r="DM222" s="146"/>
      <c r="DN222" s="146">
        <v>0.39400000000000002</v>
      </c>
      <c r="DO222" s="146"/>
      <c r="DQ222" s="146"/>
      <c r="DR222" s="146">
        <v>2.331</v>
      </c>
      <c r="DS222" s="146"/>
      <c r="DU222" s="146"/>
      <c r="DV222" s="146">
        <v>3.9319999999999999</v>
      </c>
      <c r="DW222" s="146"/>
      <c r="DY222" s="146"/>
      <c r="DZ222" s="146">
        <f t="shared" si="139"/>
        <v>0.7240000000000002</v>
      </c>
      <c r="EA222" s="146"/>
      <c r="EC222" s="146"/>
      <c r="ED222" s="146">
        <f t="shared" si="140"/>
        <v>0.87699999999999978</v>
      </c>
      <c r="EE222" s="146"/>
      <c r="EG222" s="293"/>
      <c r="EH222" s="294">
        <v>60</v>
      </c>
      <c r="EI222" s="294"/>
    </row>
    <row r="223" spans="27:139" x14ac:dyDescent="0.25">
      <c r="AA223">
        <v>2021</v>
      </c>
      <c r="AD223">
        <v>3.9649999999999999</v>
      </c>
      <c r="AH223">
        <v>0.307</v>
      </c>
      <c r="AL223">
        <v>3.363</v>
      </c>
      <c r="AP223">
        <v>4.5659999999999998</v>
      </c>
      <c r="AS223" s="146"/>
      <c r="AT223" s="146">
        <f t="shared" ref="AT223:AT224" si="141">AD223-AL223</f>
        <v>0.60199999999999987</v>
      </c>
      <c r="AU223" s="146"/>
      <c r="AW223" s="146"/>
      <c r="AX223" s="146">
        <f t="shared" ref="AX223:AX224" si="142">AP223-AD223</f>
        <v>0.60099999999999998</v>
      </c>
      <c r="AY223" s="146"/>
      <c r="BB223">
        <v>167</v>
      </c>
      <c r="BD223" s="76"/>
      <c r="BF223">
        <v>3.2280000000000002</v>
      </c>
      <c r="BJ223">
        <v>0.14199999999999999</v>
      </c>
      <c r="BN223">
        <v>2.9489999999999998</v>
      </c>
      <c r="BR223">
        <v>3.5070000000000001</v>
      </c>
      <c r="BU223" s="146"/>
      <c r="BV223" s="146">
        <f t="shared" si="135"/>
        <v>0.27900000000000036</v>
      </c>
      <c r="BW223" s="146"/>
      <c r="BY223" s="146"/>
      <c r="BZ223" s="146">
        <f t="shared" si="136"/>
        <v>0.27899999999999991</v>
      </c>
      <c r="CA223" s="146"/>
      <c r="CD223">
        <v>514</v>
      </c>
      <c r="CH223">
        <v>4.1289999999999996</v>
      </c>
      <c r="CL223">
        <v>0.24399999999999999</v>
      </c>
      <c r="CP223">
        <v>3.6520000000000001</v>
      </c>
      <c r="CT223">
        <v>4.6070000000000002</v>
      </c>
      <c r="CW223" s="146"/>
      <c r="CX223" s="146">
        <f t="shared" si="137"/>
        <v>0.47699999999999942</v>
      </c>
      <c r="CY223" s="146"/>
      <c r="DA223" s="146"/>
      <c r="DB223" s="146">
        <f t="shared" si="138"/>
        <v>0.47800000000000065</v>
      </c>
      <c r="DC223" s="146"/>
      <c r="DF223">
        <v>287</v>
      </c>
      <c r="DJ223">
        <v>2.3090000000000002</v>
      </c>
      <c r="DN223">
        <v>0.36099999999999999</v>
      </c>
      <c r="DR223">
        <v>1.657</v>
      </c>
      <c r="DV223">
        <v>3.133</v>
      </c>
      <c r="DY223" s="146"/>
      <c r="DZ223" s="146">
        <f t="shared" si="139"/>
        <v>0.65200000000000014</v>
      </c>
      <c r="EA223" s="146"/>
      <c r="EC223" s="146"/>
      <c r="ED223" s="146">
        <f t="shared" si="140"/>
        <v>0.82399999999999984</v>
      </c>
      <c r="EE223" s="146"/>
      <c r="EH223">
        <v>41</v>
      </c>
    </row>
    <row r="224" spans="27:139" x14ac:dyDescent="0.25">
      <c r="AA224" s="23">
        <v>2022</v>
      </c>
      <c r="AC224" s="23"/>
      <c r="AD224" s="23">
        <v>4.1680000000000001</v>
      </c>
      <c r="AE224" s="23"/>
      <c r="AG224" s="23"/>
      <c r="AH224" s="23">
        <v>0.31</v>
      </c>
      <c r="AI224" s="23"/>
      <c r="AK224" s="23"/>
      <c r="AL224" s="23">
        <v>3.5609999999999999</v>
      </c>
      <c r="AM224" s="23"/>
      <c r="AO224" s="23"/>
      <c r="AP224" s="23">
        <v>4.7750000000000004</v>
      </c>
      <c r="AQ224" s="23"/>
      <c r="AS224" s="194"/>
      <c r="AT224" s="194">
        <f t="shared" si="141"/>
        <v>0.60700000000000021</v>
      </c>
      <c r="AU224" s="194"/>
      <c r="AW224" s="194"/>
      <c r="AX224" s="194">
        <f t="shared" si="142"/>
        <v>0.60700000000000021</v>
      </c>
      <c r="AY224" s="194"/>
      <c r="BA224" s="23"/>
      <c r="BB224" s="23">
        <v>181</v>
      </c>
      <c r="BC224" s="23"/>
      <c r="BD224" s="76"/>
      <c r="BE224" s="23"/>
      <c r="BF224" s="23">
        <v>3.44</v>
      </c>
      <c r="BG224" s="23"/>
      <c r="BI224" s="23"/>
      <c r="BJ224" s="23">
        <v>0.14499999999999999</v>
      </c>
      <c r="BK224" s="23"/>
      <c r="BM224" s="23"/>
      <c r="BN224" s="23">
        <v>3.1560000000000001</v>
      </c>
      <c r="BO224" s="23"/>
      <c r="BQ224" s="23"/>
      <c r="BR224" s="23">
        <v>3.7229999999999999</v>
      </c>
      <c r="BS224" s="23"/>
      <c r="BU224" s="194"/>
      <c r="BV224" s="194">
        <f t="shared" si="135"/>
        <v>0.28399999999999981</v>
      </c>
      <c r="BW224" s="194"/>
      <c r="BY224" s="194"/>
      <c r="BZ224" s="194">
        <f t="shared" si="136"/>
        <v>0.28299999999999992</v>
      </c>
      <c r="CA224" s="194"/>
      <c r="CC224" s="23"/>
      <c r="CD224" s="23">
        <v>565</v>
      </c>
      <c r="CE224" s="23"/>
      <c r="CG224" s="23"/>
      <c r="CH224" s="23">
        <v>4.3639999999999999</v>
      </c>
      <c r="CI224" s="23"/>
      <c r="CK224" s="23"/>
      <c r="CL224" s="23">
        <v>0.24299999999999999</v>
      </c>
      <c r="CM224" s="23"/>
      <c r="CO224" s="23"/>
      <c r="CP224" s="23">
        <v>3.887</v>
      </c>
      <c r="CQ224" s="23"/>
      <c r="CS224" s="23"/>
      <c r="CT224" s="23">
        <v>4.8410000000000002</v>
      </c>
      <c r="CU224" s="23"/>
      <c r="CW224" s="194"/>
      <c r="CX224" s="194">
        <f t="shared" si="137"/>
        <v>0.47699999999999987</v>
      </c>
      <c r="CY224" s="194"/>
      <c r="DA224" s="194"/>
      <c r="DB224" s="194">
        <f t="shared" si="138"/>
        <v>0.47700000000000031</v>
      </c>
      <c r="DC224" s="194"/>
      <c r="DE224" s="23"/>
      <c r="DF224" s="23">
        <v>322</v>
      </c>
      <c r="DG224" s="23"/>
      <c r="DI224" s="23"/>
      <c r="DJ224" s="23">
        <v>3.07</v>
      </c>
      <c r="DK224" s="23"/>
      <c r="DM224" s="23"/>
      <c r="DN224" s="23">
        <v>0.40300000000000002</v>
      </c>
      <c r="DO224" s="23"/>
      <c r="DQ224" s="23"/>
      <c r="DR224" s="23">
        <v>2.331</v>
      </c>
      <c r="DS224" s="23"/>
      <c r="DU224" s="23"/>
      <c r="DV224" s="23">
        <v>3.9689999999999999</v>
      </c>
      <c r="DW224" s="23"/>
      <c r="DY224" s="194"/>
      <c r="DZ224" s="194">
        <f t="shared" si="139"/>
        <v>0.73899999999999988</v>
      </c>
      <c r="EA224" s="194"/>
      <c r="EC224" s="194"/>
      <c r="ED224" s="194">
        <f t="shared" si="140"/>
        <v>0.89900000000000002</v>
      </c>
      <c r="EE224" s="194"/>
      <c r="EG224" s="23"/>
      <c r="EH224" s="23">
        <v>58</v>
      </c>
      <c r="EI224" s="23"/>
    </row>
    <row r="225" spans="12:140" x14ac:dyDescent="0.25">
      <c r="N225" t="str">
        <f>AN199</f>
        <v>Non-Hispanic Black</v>
      </c>
      <c r="O225" t="str">
        <f>BM199</f>
        <v>Non-Hispanic White</v>
      </c>
      <c r="P225" t="str">
        <f>CR199</f>
        <v>Hispanic</v>
      </c>
      <c r="Q225" t="str">
        <f>DT199</f>
        <v>Non-Hispanic Asian or Pacific Islander</v>
      </c>
      <c r="AK225" s="79" t="s">
        <v>150</v>
      </c>
      <c r="AO225" s="79" t="s">
        <v>18</v>
      </c>
      <c r="AS225" s="79" t="s">
        <v>152</v>
      </c>
      <c r="AW225" s="79" t="s">
        <v>151</v>
      </c>
      <c r="BA225" t="s">
        <v>1</v>
      </c>
      <c r="BD225" s="76"/>
      <c r="BM225" s="79" t="s">
        <v>150</v>
      </c>
      <c r="BQ225" s="79" t="s">
        <v>18</v>
      </c>
      <c r="BU225" s="79" t="s">
        <v>152</v>
      </c>
      <c r="BY225" s="79" t="s">
        <v>151</v>
      </c>
      <c r="CC225" t="s">
        <v>1</v>
      </c>
      <c r="CO225" s="79" t="s">
        <v>150</v>
      </c>
      <c r="CS225" s="79" t="s">
        <v>18</v>
      </c>
      <c r="CW225" s="79" t="s">
        <v>152</v>
      </c>
      <c r="DA225" s="79" t="s">
        <v>151</v>
      </c>
      <c r="DE225" t="s">
        <v>1</v>
      </c>
      <c r="DQ225" s="79" t="s">
        <v>150</v>
      </c>
      <c r="DU225" s="79" t="s">
        <v>18</v>
      </c>
      <c r="DY225" s="79" t="s">
        <v>152</v>
      </c>
      <c r="EC225" s="79" t="s">
        <v>151</v>
      </c>
      <c r="EG225" t="s">
        <v>1</v>
      </c>
    </row>
    <row r="226" spans="12:140" x14ac:dyDescent="0.25">
      <c r="L226" s="20" t="s">
        <v>952</v>
      </c>
      <c r="M226" t="s">
        <v>5</v>
      </c>
      <c r="N226" s="37">
        <f>AD226</f>
        <v>5.501666666666666</v>
      </c>
      <c r="O226" s="159">
        <f>BF226</f>
        <v>4.7542499999999999</v>
      </c>
      <c r="P226" s="159">
        <f>CH226</f>
        <v>4.5645833333333332</v>
      </c>
      <c r="Q226" s="159">
        <f>DJ226</f>
        <v>3.7376666666666658</v>
      </c>
      <c r="AA226" s="20" t="s">
        <v>406</v>
      </c>
      <c r="AB226" s="20"/>
      <c r="AC226" s="37" t="e">
        <f>AVERAGE(AC201:AC212)</f>
        <v>#DIV/0!</v>
      </c>
      <c r="AD226" s="37">
        <f>AVERAGE(AD201:AD212)</f>
        <v>5.501666666666666</v>
      </c>
      <c r="AE226" s="37" t="e">
        <f>AVERAGE(AE201:AE212)</f>
        <v>#DIV/0!</v>
      </c>
      <c r="AF226" s="37"/>
      <c r="AG226" s="37"/>
      <c r="AJ226" s="20" t="s">
        <v>899</v>
      </c>
      <c r="AK226" s="37" t="e">
        <f>AVERAGE(AK201:AK212)</f>
        <v>#DIV/0!</v>
      </c>
      <c r="AL226" s="37">
        <f>AVERAGE(AL201:AL212)</f>
        <v>4.7817499999999997</v>
      </c>
      <c r="AM226" s="37" t="e">
        <f>AVERAGE(AM201:AM212)</f>
        <v>#DIV/0!</v>
      </c>
      <c r="AN226" s="271"/>
      <c r="AO226" s="37" t="e">
        <f>AVERAGE(AO201:AO212)</f>
        <v>#DIV/0!</v>
      </c>
      <c r="AP226" s="37">
        <f>AVERAGE(AP201:AP212)</f>
        <v>6.2214166666666664</v>
      </c>
      <c r="AQ226" s="37" t="e">
        <f>AVERAGE(AQ201:AQ212)</f>
        <v>#DIV/0!</v>
      </c>
      <c r="AR226" s="271"/>
      <c r="AS226" s="37" t="e">
        <f>AVERAGE(AS201:AS212)</f>
        <v>#DIV/0!</v>
      </c>
      <c r="AT226" s="37">
        <f>AVERAGE(AT201:AT212)</f>
        <v>0.71991666666666665</v>
      </c>
      <c r="AU226" s="37" t="e">
        <f>AVERAGE(AU201:AU212)</f>
        <v>#DIV/0!</v>
      </c>
      <c r="AV226" s="271"/>
      <c r="AW226" s="37" t="e">
        <f>AVERAGE(AW201:AW212)</f>
        <v>#DIV/0!</v>
      </c>
      <c r="AX226" s="37">
        <f>AVERAGE(AX201:AX212)</f>
        <v>0.71975</v>
      </c>
      <c r="AY226" s="37" t="e">
        <f>AVERAGE(AY201:AY212)</f>
        <v>#DIV/0!</v>
      </c>
      <c r="AZ226" s="271"/>
      <c r="BA226" s="198" t="e">
        <f>AVERAGE(BA201:BA212)</f>
        <v>#DIV/0!</v>
      </c>
      <c r="BB226" s="198">
        <f>AVERAGE(BB201:BB212)</f>
        <v>224.16666666666666</v>
      </c>
      <c r="BC226" s="198" t="e">
        <f>AVERAGE(BC201:BC212)</f>
        <v>#DIV/0!</v>
      </c>
      <c r="BD226" s="76"/>
      <c r="BE226" s="37" t="e">
        <f>AVERAGE(BE201:BE212)</f>
        <v>#DIV/0!</v>
      </c>
      <c r="BF226" s="37">
        <f>AVERAGE(BF201:BF212)</f>
        <v>4.7542499999999999</v>
      </c>
      <c r="BG226" s="37" t="e">
        <f>AVERAGE(BG201:BG212)</f>
        <v>#DIV/0!</v>
      </c>
      <c r="BH226" s="37"/>
      <c r="BI226" s="37"/>
      <c r="BL226" s="20" t="s">
        <v>899</v>
      </c>
      <c r="BM226" s="37" t="e">
        <f>AVERAGE(BM201:BM212)</f>
        <v>#DIV/0!</v>
      </c>
      <c r="BN226" s="37">
        <f>AVERAGE(BN201:BN212)</f>
        <v>4.4314999999999998</v>
      </c>
      <c r="BO226" s="37" t="e">
        <f>AVERAGE(BO201:BO212)</f>
        <v>#DIV/0!</v>
      </c>
      <c r="BP226" s="271"/>
      <c r="BQ226" s="37" t="e">
        <f>AVERAGE(BQ201:BQ212)</f>
        <v>#DIV/0!</v>
      </c>
      <c r="BR226" s="37">
        <f>AVERAGE(BR201:BR212)</f>
        <v>5.0772499999999994</v>
      </c>
      <c r="BS226" s="37" t="e">
        <f>AVERAGE(BS201:BS212)</f>
        <v>#DIV/0!</v>
      </c>
      <c r="BT226" s="271"/>
      <c r="BU226" s="37" t="e">
        <f>AVERAGE(BU201:BU212)</f>
        <v>#DIV/0!</v>
      </c>
      <c r="BV226" s="37">
        <f>AVERAGE(BV201:BV212)</f>
        <v>0.32275000000000004</v>
      </c>
      <c r="BW226" s="37" t="e">
        <f>AVERAGE(BW201:BW212)</f>
        <v>#DIV/0!</v>
      </c>
      <c r="BX226" s="271"/>
      <c r="BY226" s="37" t="e">
        <f>AVERAGE(BY201:BY212)</f>
        <v>#DIV/0!</v>
      </c>
      <c r="BZ226" s="37">
        <f>AVERAGE(BZ201:BZ212)</f>
        <v>0.32300000000000012</v>
      </c>
      <c r="CA226" s="37" t="e">
        <f>AVERAGE(CA201:CA212)</f>
        <v>#DIV/0!</v>
      </c>
      <c r="CB226" s="271"/>
      <c r="CC226" s="198" t="e">
        <f>AVERAGE(CC201:CC212)</f>
        <v>#DIV/0!</v>
      </c>
      <c r="CD226" s="198">
        <f>AVERAGE(CD201:CD212)</f>
        <v>832.25</v>
      </c>
      <c r="CE226" s="198" t="e">
        <f>AVERAGE(CE201:CE212)</f>
        <v>#DIV/0!</v>
      </c>
      <c r="CG226" s="37" t="e">
        <f>AVERAGE(CG201:CG212)</f>
        <v>#DIV/0!</v>
      </c>
      <c r="CH226" s="37">
        <f>AVERAGE(CH201:CH212)</f>
        <v>4.5645833333333332</v>
      </c>
      <c r="CI226" s="37" t="e">
        <f>AVERAGE(CI201:CI212)</f>
        <v>#DIV/0!</v>
      </c>
      <c r="CJ226" s="37"/>
      <c r="CK226" s="37"/>
      <c r="CN226" s="20" t="s">
        <v>899</v>
      </c>
      <c r="CO226" s="37" t="e">
        <f>AVERAGE(CO201:CO212)</f>
        <v>#DIV/0!</v>
      </c>
      <c r="CP226" s="37">
        <f>AVERAGE(CP201:CP212)</f>
        <v>3.9930833333333333</v>
      </c>
      <c r="CQ226" s="37" t="e">
        <f>AVERAGE(CQ201:CQ212)</f>
        <v>#DIV/0!</v>
      </c>
      <c r="CR226" s="271"/>
      <c r="CS226" s="37" t="e">
        <f>AVERAGE(CS201:CS212)</f>
        <v>#DIV/0!</v>
      </c>
      <c r="CT226" s="37">
        <f>AVERAGE(CT201:CT212)</f>
        <v>5.1364166666666673</v>
      </c>
      <c r="CU226" s="37" t="e">
        <f>AVERAGE(CU201:CU212)</f>
        <v>#DIV/0!</v>
      </c>
      <c r="CV226" s="271"/>
      <c r="CW226" s="37" t="e">
        <f>AVERAGE(CW201:CW212)</f>
        <v>#DIV/0!</v>
      </c>
      <c r="CX226" s="37">
        <f>AVERAGE(CX201:CX212)</f>
        <v>0.57150000000000001</v>
      </c>
      <c r="CY226" s="37" t="e">
        <f>AVERAGE(CY201:CY212)</f>
        <v>#DIV/0!</v>
      </c>
      <c r="CZ226" s="271"/>
      <c r="DA226" s="37" t="e">
        <f>AVERAGE(DA201:DA212)</f>
        <v>#DIV/0!</v>
      </c>
      <c r="DB226" s="37">
        <f>AVERAGE(DB201:DB212)</f>
        <v>0.57183333333333342</v>
      </c>
      <c r="DC226" s="37" t="e">
        <f>AVERAGE(DC201:DC212)</f>
        <v>#DIV/0!</v>
      </c>
      <c r="DD226" s="271"/>
      <c r="DE226" s="198" t="e">
        <f>AVERAGE(DE201:DE212)</f>
        <v>#DIV/0!</v>
      </c>
      <c r="DF226" s="198">
        <f>AVERAGE(DF201:DF212)</f>
        <v>246.25</v>
      </c>
      <c r="DG226" s="198" t="e">
        <f>AVERAGE(DG201:DG212)</f>
        <v>#DIV/0!</v>
      </c>
      <c r="DH226" s="247"/>
      <c r="DI226" s="37" t="e">
        <f>AVERAGE(DI203:DI212)</f>
        <v>#DIV/0!</v>
      </c>
      <c r="DJ226" s="37">
        <f>AVERAGE(DJ201:DJ212)</f>
        <v>3.7376666666666658</v>
      </c>
      <c r="DK226" s="37" t="e">
        <f>AVERAGE(DK201:DK212)</f>
        <v>#DIV/0!</v>
      </c>
      <c r="DL226" s="37" t="e">
        <f>AVERAGE(DL201:DL212)</f>
        <v>#DIV/0!</v>
      </c>
      <c r="DM226" s="37"/>
      <c r="DN226" s="37"/>
      <c r="DQ226" s="20" t="s">
        <v>899</v>
      </c>
      <c r="DR226" s="37">
        <f>AVERAGE(DR201:DR212)</f>
        <v>2.8299166666666671</v>
      </c>
      <c r="DS226" s="37" t="e">
        <f>AVERAGE(DS201:DS212)</f>
        <v>#DIV/0!</v>
      </c>
      <c r="DT226" s="37" t="e">
        <f>AVERAGE(DT201:DT212)</f>
        <v>#DIV/0!</v>
      </c>
      <c r="DU226" s="271"/>
      <c r="DV226" s="37">
        <f>AVERAGE(DV201:DV212)</f>
        <v>4.8451666666666666</v>
      </c>
      <c r="DW226" s="37" t="e">
        <f>AVERAGE(DW201:DW212)</f>
        <v>#DIV/0!</v>
      </c>
      <c r="DX226" s="37" t="e">
        <f>AVERAGE(DX201:DX212)</f>
        <v>#DIV/0!</v>
      </c>
      <c r="DY226" s="271"/>
      <c r="DZ226" s="37">
        <f>AVERAGE(DZ201:DZ212)</f>
        <v>0.90775000000000006</v>
      </c>
      <c r="EA226" s="37" t="e">
        <f>AVERAGE(EA201:EA212)</f>
        <v>#DIV/0!</v>
      </c>
      <c r="EB226" s="37" t="e">
        <f>AVERAGE(EB201:EB212)</f>
        <v>#DIV/0!</v>
      </c>
      <c r="EC226" s="271"/>
      <c r="ED226" s="37">
        <f>AVERAGE(ED201:ED212)</f>
        <v>1.1075000000000002</v>
      </c>
      <c r="EE226" s="37" t="e">
        <f>AVERAGE(EE201:EE212)</f>
        <v>#DIV/0!</v>
      </c>
      <c r="EF226" s="37" t="e">
        <f>AVERAGE(EF201:EF212)</f>
        <v>#DIV/0!</v>
      </c>
      <c r="EG226" s="271"/>
      <c r="EH226" s="198">
        <f>AVERAGE(EH201:EH212)</f>
        <v>57.083333333333336</v>
      </c>
      <c r="EI226" s="198" t="e">
        <f>AVERAGE(EI201:EI212)</f>
        <v>#DIV/0!</v>
      </c>
      <c r="EJ226" s="198" t="e">
        <f>AVERAGE(EJ201:EJ212)</f>
        <v>#DIV/0!</v>
      </c>
    </row>
    <row r="227" spans="12:140" x14ac:dyDescent="0.25">
      <c r="L227" s="20" t="s">
        <v>953</v>
      </c>
      <c r="N227" s="37">
        <f>AD227</f>
        <v>4.1959166666666672</v>
      </c>
      <c r="O227" s="159">
        <f>BF227</f>
        <v>3.5881666666666665</v>
      </c>
      <c r="P227" s="159">
        <f>CH227</f>
        <v>4.4140833333333331</v>
      </c>
      <c r="Q227" s="159">
        <f>DJ227</f>
        <v>3.0729166666666665</v>
      </c>
      <c r="AA227" s="20" t="s">
        <v>407</v>
      </c>
      <c r="AB227" s="20"/>
      <c r="AC227" s="37" t="e">
        <f>AVERAGE(AC213:AC224)</f>
        <v>#DIV/0!</v>
      </c>
      <c r="AD227" s="37">
        <f>AVERAGE(AD213:AD224)</f>
        <v>4.1959166666666672</v>
      </c>
      <c r="AE227" s="37" t="e">
        <f t="shared" ref="AE227" si="143">AVERAGE(AE213:AE224)</f>
        <v>#DIV/0!</v>
      </c>
      <c r="AF227" s="37"/>
      <c r="AG227" s="37"/>
      <c r="AJ227" s="20" t="s">
        <v>900</v>
      </c>
      <c r="AK227" s="37" t="e">
        <f>AVERAGE(AK213:AK224)</f>
        <v>#DIV/0!</v>
      </c>
      <c r="AL227" s="37">
        <f t="shared" ref="AL227:AM227" si="144">AVERAGE(AL213:AL224)</f>
        <v>3.6099999999999994</v>
      </c>
      <c r="AM227" s="37" t="e">
        <f t="shared" si="144"/>
        <v>#DIV/0!</v>
      </c>
      <c r="AN227" s="271"/>
      <c r="AO227" s="37" t="e">
        <f>AVERAGE(AO213:AO224)</f>
        <v>#DIV/0!</v>
      </c>
      <c r="AP227" s="37">
        <f t="shared" ref="AP227:AQ227" si="145">AVERAGE(AP213:AP224)</f>
        <v>4.7815000000000003</v>
      </c>
      <c r="AQ227" s="37" t="e">
        <f t="shared" si="145"/>
        <v>#DIV/0!</v>
      </c>
      <c r="AR227" s="271"/>
      <c r="AS227" s="37" t="e">
        <f>AVERAGE(AS213:AS224)</f>
        <v>#DIV/0!</v>
      </c>
      <c r="AT227" s="37">
        <f>AVERAGE(AT213:AT224)</f>
        <v>0.58591666666666664</v>
      </c>
      <c r="AU227" s="37" t="e">
        <f t="shared" ref="AU227" si="146">AVERAGE(AU213:AU224)</f>
        <v>#DIV/0!</v>
      </c>
      <c r="AV227" s="271"/>
      <c r="AW227" s="37" t="e">
        <f>AVERAGE(AW213:AW224)</f>
        <v>#DIV/0!</v>
      </c>
      <c r="AX227" s="37">
        <f t="shared" ref="AX227:AY227" si="147">AVERAGE(AX213:AX224)</f>
        <v>0.58558333333333346</v>
      </c>
      <c r="AY227" s="37" t="e">
        <f t="shared" si="147"/>
        <v>#DIV/0!</v>
      </c>
      <c r="AZ227" s="271"/>
      <c r="BA227" s="198">
        <f>SUM(BA213:BA224)</f>
        <v>0</v>
      </c>
      <c r="BB227" s="198">
        <f t="shared" ref="BB227:BC227" si="148">SUM(BB213:BB224)</f>
        <v>2367</v>
      </c>
      <c r="BC227" s="198">
        <f t="shared" si="148"/>
        <v>0</v>
      </c>
      <c r="BE227" s="37" t="e">
        <f>AVERAGE(BE213:BE224)</f>
        <v>#DIV/0!</v>
      </c>
      <c r="BF227" s="37">
        <f>AVERAGE(BF213:BF224)</f>
        <v>3.5881666666666665</v>
      </c>
      <c r="BG227" s="37" t="e">
        <f t="shared" ref="BG227" si="149">AVERAGE(BG213:BG224)</f>
        <v>#DIV/0!</v>
      </c>
      <c r="BH227" s="37"/>
      <c r="BI227" s="37"/>
      <c r="BL227" s="20" t="s">
        <v>900</v>
      </c>
      <c r="BM227" s="37" t="e">
        <f>AVERAGE(BM213:BM224)</f>
        <v>#DIV/0!</v>
      </c>
      <c r="BN227" s="37">
        <f t="shared" ref="BN227:BO227" si="150">AVERAGE(BN213:BN224)</f>
        <v>3.3057499999999997</v>
      </c>
      <c r="BO227" s="37" t="e">
        <f t="shared" si="150"/>
        <v>#DIV/0!</v>
      </c>
      <c r="BP227" s="271"/>
      <c r="BQ227" s="37" t="e">
        <f>AVERAGE(BQ213:BQ224)</f>
        <v>#DIV/0!</v>
      </c>
      <c r="BR227" s="37">
        <f t="shared" ref="BR227:BS227" si="151">AVERAGE(BR213:BR224)</f>
        <v>3.8705000000000003</v>
      </c>
      <c r="BS227" s="37" t="e">
        <f t="shared" si="151"/>
        <v>#DIV/0!</v>
      </c>
      <c r="BT227" s="271"/>
      <c r="BU227" s="37" t="e">
        <f>AVERAGE(BU213:BU224)</f>
        <v>#DIV/0!</v>
      </c>
      <c r="BV227" s="37">
        <f>AVERAGE(BV213:BV224)</f>
        <v>0.28241666666666665</v>
      </c>
      <c r="BW227" s="37" t="e">
        <f t="shared" ref="BW227" si="152">AVERAGE(BW213:BW224)</f>
        <v>#DIV/0!</v>
      </c>
      <c r="BX227" s="271"/>
      <c r="BY227" s="37" t="e">
        <f>AVERAGE(BY213:BY224)</f>
        <v>#DIV/0!</v>
      </c>
      <c r="BZ227" s="37">
        <f t="shared" ref="BZ227:CA227" si="153">AVERAGE(BZ213:BZ224)</f>
        <v>0.28233333333333321</v>
      </c>
      <c r="CA227" s="37" t="e">
        <f t="shared" si="153"/>
        <v>#DIV/0!</v>
      </c>
      <c r="CB227" s="271"/>
      <c r="CC227" s="198">
        <f>SUM(CC213:CC224)</f>
        <v>0</v>
      </c>
      <c r="CD227" s="198">
        <f t="shared" ref="CD227:CE227" si="154">SUM(CD213:CD224)</f>
        <v>7448</v>
      </c>
      <c r="CE227" s="198">
        <f t="shared" si="154"/>
        <v>0</v>
      </c>
      <c r="CG227" s="37" t="e">
        <f>AVERAGE(CG213:CG224)</f>
        <v>#DIV/0!</v>
      </c>
      <c r="CH227" s="37">
        <f>AVERAGE(CH213:CH224)</f>
        <v>4.4140833333333331</v>
      </c>
      <c r="CI227" s="37" t="e">
        <f t="shared" ref="CI227" si="155">AVERAGE(CI213:CI224)</f>
        <v>#DIV/0!</v>
      </c>
      <c r="CJ227" s="37"/>
      <c r="CK227" s="37"/>
      <c r="CN227" s="20" t="s">
        <v>900</v>
      </c>
      <c r="CO227" s="37" t="e">
        <f>AVERAGE(CO213:CO224)</f>
        <v>#DIV/0!</v>
      </c>
      <c r="CP227" s="37">
        <f t="shared" ref="CP227:CQ227" si="156">AVERAGE(CP213:CP224)</f>
        <v>3.9122499999999998</v>
      </c>
      <c r="CQ227" s="37" t="e">
        <f t="shared" si="156"/>
        <v>#DIV/0!</v>
      </c>
      <c r="CR227" s="271"/>
      <c r="CS227" s="37" t="e">
        <f>AVERAGE(CS213:CS224)</f>
        <v>#DIV/0!</v>
      </c>
      <c r="CT227" s="37">
        <f t="shared" ref="CT227:CU227" si="157">AVERAGE(CT213:CT224)</f>
        <v>4.9157499999999992</v>
      </c>
      <c r="CU227" s="37" t="e">
        <f t="shared" si="157"/>
        <v>#DIV/0!</v>
      </c>
      <c r="CV227" s="271"/>
      <c r="CW227" s="37" t="e">
        <f>AVERAGE(CW213:CW224)</f>
        <v>#DIV/0!</v>
      </c>
      <c r="CX227" s="37">
        <f>AVERAGE(CX213:CX224)</f>
        <v>0.50183333333333335</v>
      </c>
      <c r="CY227" s="37" t="e">
        <f t="shared" ref="CY227" si="158">AVERAGE(CY213:CY224)</f>
        <v>#DIV/0!</v>
      </c>
      <c r="CZ227" s="271"/>
      <c r="DA227" s="37" t="e">
        <f>AVERAGE(DA213:DA224)</f>
        <v>#DIV/0!</v>
      </c>
      <c r="DB227" s="37">
        <f t="shared" ref="DB227:DC227" si="159">AVERAGE(DB213:DB224)</f>
        <v>0.50166666666666682</v>
      </c>
      <c r="DC227" s="37" t="e">
        <f t="shared" si="159"/>
        <v>#DIV/0!</v>
      </c>
      <c r="DD227" s="271"/>
      <c r="DE227" s="198">
        <f>SUM(DE213:DE224)</f>
        <v>0</v>
      </c>
      <c r="DF227" s="198">
        <f t="shared" ref="DF227:DG227" si="160">SUM(DF213:DF224)</f>
        <v>3566</v>
      </c>
      <c r="DG227" s="198">
        <f t="shared" si="160"/>
        <v>0</v>
      </c>
      <c r="DH227" s="247"/>
      <c r="DI227" s="37" t="e">
        <f>AVERAGE(DI213:DI224)</f>
        <v>#DIV/0!</v>
      </c>
      <c r="DJ227" s="37">
        <f>AVERAGE(DJ213:DJ224)</f>
        <v>3.0729166666666665</v>
      </c>
      <c r="DK227" s="37" t="e">
        <f>AVERAGE(DK213:DK224)</f>
        <v>#DIV/0!</v>
      </c>
      <c r="DL227" s="37" t="e">
        <f t="shared" ref="DL227" si="161">AVERAGE(DL213:DL224)</f>
        <v>#DIV/0!</v>
      </c>
      <c r="DM227" s="37"/>
      <c r="DN227" s="37"/>
      <c r="DQ227" s="20" t="s">
        <v>900</v>
      </c>
      <c r="DR227" s="37">
        <f>AVERAGE(DR213:DR224)</f>
        <v>2.3395833333333331</v>
      </c>
      <c r="DS227" s="37" t="e">
        <f t="shared" ref="DS227:DT227" si="162">AVERAGE(DS213:DS224)</f>
        <v>#DIV/0!</v>
      </c>
      <c r="DT227" s="37" t="e">
        <f t="shared" si="162"/>
        <v>#DIV/0!</v>
      </c>
      <c r="DU227" s="271"/>
      <c r="DV227" s="37">
        <f>AVERAGE(DV213:DV224)</f>
        <v>3.9645000000000006</v>
      </c>
      <c r="DW227" s="37" t="e">
        <f t="shared" ref="DW227:DX227" si="163">AVERAGE(DW213:DW224)</f>
        <v>#DIV/0!</v>
      </c>
      <c r="DX227" s="37" t="e">
        <f t="shared" si="163"/>
        <v>#DIV/0!</v>
      </c>
      <c r="DY227" s="271"/>
      <c r="DZ227" s="37">
        <f>AVERAGE(DZ213:DZ224)</f>
        <v>0.73333333333333339</v>
      </c>
      <c r="EA227" s="37" t="e">
        <f>AVERAGE(EA213:EA224)</f>
        <v>#DIV/0!</v>
      </c>
      <c r="EB227" s="37" t="e">
        <f t="shared" ref="EB227" si="164">AVERAGE(EB213:EB224)</f>
        <v>#DIV/0!</v>
      </c>
      <c r="EC227" s="271"/>
      <c r="ED227" s="37">
        <f>AVERAGE(ED213:ED224)</f>
        <v>0.89158333333333317</v>
      </c>
      <c r="EE227" s="37" t="e">
        <f t="shared" ref="EE227:EF227" si="165">AVERAGE(EE213:EE224)</f>
        <v>#DIV/0!</v>
      </c>
      <c r="EF227" s="37" t="e">
        <f t="shared" si="165"/>
        <v>#DIV/0!</v>
      </c>
      <c r="EG227" s="271"/>
      <c r="EH227" s="198">
        <f>SUM(EH213:EH224)</f>
        <v>704</v>
      </c>
      <c r="EI227" s="198">
        <f t="shared" ref="EI227:EJ227" si="166">SUM(EI213:EI224)</f>
        <v>0</v>
      </c>
      <c r="EJ227" s="198">
        <f t="shared" si="166"/>
        <v>0</v>
      </c>
    </row>
    <row r="228" spans="12:140" x14ac:dyDescent="0.25">
      <c r="L228" s="20" t="s">
        <v>952</v>
      </c>
      <c r="M228" s="361" t="s">
        <v>151</v>
      </c>
      <c r="N228" s="159">
        <f>AX226</f>
        <v>0.71975</v>
      </c>
      <c r="O228" s="159">
        <f>BZ226</f>
        <v>0.32300000000000012</v>
      </c>
      <c r="P228" s="159">
        <f>DB226</f>
        <v>0.57183333333333342</v>
      </c>
      <c r="Q228" s="159">
        <f>ED226</f>
        <v>1.1075000000000002</v>
      </c>
      <c r="AA228" s="20" t="s">
        <v>343</v>
      </c>
      <c r="AB228" s="20"/>
      <c r="AC228" s="221" t="e">
        <f>(AC227-AC226)/AC226</f>
        <v>#DIV/0!</v>
      </c>
      <c r="AD228" s="221">
        <f>(AD227-AD226)/AD226</f>
        <v>-0.23733717055437728</v>
      </c>
      <c r="AE228" s="221" t="e">
        <f>(AE227-AE226)/AE226</f>
        <v>#DIV/0!</v>
      </c>
      <c r="AF228" s="221"/>
      <c r="AG228" s="195"/>
      <c r="AJ228" s="20" t="s">
        <v>901</v>
      </c>
      <c r="AK228" s="289" t="e">
        <f>(AK227-AK226)/AK226</f>
        <v>#DIV/0!</v>
      </c>
      <c r="AL228" s="289">
        <f t="shared" ref="AL228:AM228" si="167">(AL227-AL226)/AL226</f>
        <v>-0.24504626967114557</v>
      </c>
      <c r="AM228" s="289" t="e">
        <f t="shared" si="167"/>
        <v>#DIV/0!</v>
      </c>
      <c r="AN228" s="290"/>
      <c r="AO228" s="289" t="e">
        <f>(AO227-AO226)/AO226</f>
        <v>#DIV/0!</v>
      </c>
      <c r="AP228" s="289">
        <f t="shared" ref="AP228:AQ228" si="168">(AP227-AP226)/AP226</f>
        <v>-0.23144514245147801</v>
      </c>
      <c r="AQ228" s="289" t="e">
        <f t="shared" si="168"/>
        <v>#DIV/0!</v>
      </c>
      <c r="AR228" s="272"/>
      <c r="AS228" s="272" t="e">
        <f>(AS227-AS226)/AS226</f>
        <v>#DIV/0!</v>
      </c>
      <c r="AT228" s="272">
        <f t="shared" ref="AT228:AU228" si="169">(AT227-AT226)/AT226</f>
        <v>-0.18613265424238917</v>
      </c>
      <c r="AU228" s="272" t="e">
        <f t="shared" si="169"/>
        <v>#DIV/0!</v>
      </c>
      <c r="AV228" s="272"/>
      <c r="AW228" s="272" t="e">
        <f>(AW227-AW226)/AW226</f>
        <v>#DIV/0!</v>
      </c>
      <c r="AX228" s="272">
        <f t="shared" ref="AX228:AY228" si="170">(AX227-AX226)/AX226</f>
        <v>-0.1864073173555631</v>
      </c>
      <c r="AY228" s="272" t="e">
        <f t="shared" si="170"/>
        <v>#DIV/0!</v>
      </c>
      <c r="AZ228" s="68" t="s">
        <v>343</v>
      </c>
      <c r="BA228" s="272"/>
      <c r="BB228" s="272"/>
      <c r="BE228" s="221" t="e">
        <f>(BE227-BE226)/BE226</f>
        <v>#DIV/0!</v>
      </c>
      <c r="BF228" s="221">
        <f>(BF227-BF226)/BF226</f>
        <v>-0.24527177437731154</v>
      </c>
      <c r="BG228" s="221" t="e">
        <f>(BG227-BG226)/BG226</f>
        <v>#DIV/0!</v>
      </c>
      <c r="BH228" s="221" t="e">
        <f>(BH227-BH226)/BH226</f>
        <v>#DIV/0!</v>
      </c>
      <c r="BI228" s="221"/>
      <c r="BJ228" s="195"/>
      <c r="BM228" s="20" t="s">
        <v>901</v>
      </c>
      <c r="BN228" s="289">
        <f>(BN227-BN226)/BN226</f>
        <v>-0.25403362292677423</v>
      </c>
      <c r="BO228" s="289" t="e">
        <f t="shared" ref="BO228:BP228" si="171">(BO227-BO226)/BO226</f>
        <v>#DIV/0!</v>
      </c>
      <c r="BP228" s="289" t="e">
        <f t="shared" si="171"/>
        <v>#DIV/0!</v>
      </c>
      <c r="BQ228" s="290"/>
      <c r="BR228" s="289">
        <f>(BR227-BR226)/BR226</f>
        <v>-0.23767787680338751</v>
      </c>
      <c r="BS228" s="289" t="e">
        <f t="shared" ref="BS228:BT228" si="172">(BS227-BS226)/BS226</f>
        <v>#DIV/0!</v>
      </c>
      <c r="BT228" s="289" t="e">
        <f t="shared" si="172"/>
        <v>#DIV/0!</v>
      </c>
      <c r="BU228" s="272"/>
      <c r="BV228" s="272">
        <f>(BV227-BV226)/BV226</f>
        <v>-0.12496772527756277</v>
      </c>
      <c r="BW228" s="272" t="e">
        <f t="shared" ref="BW228:BX228" si="173">(BW227-BW226)/BW226</f>
        <v>#DIV/0!</v>
      </c>
      <c r="BX228" s="272" t="e">
        <f t="shared" si="173"/>
        <v>#DIV/0!</v>
      </c>
      <c r="BY228" s="272"/>
      <c r="BZ228" s="272">
        <f>(BZ227-BZ226)/BZ226</f>
        <v>-0.12590299277605849</v>
      </c>
      <c r="CA228" s="272" t="e">
        <f t="shared" ref="CA228:CB228" si="174">(CA227-CA226)/CA226</f>
        <v>#DIV/0!</v>
      </c>
      <c r="CB228" s="272" t="e">
        <f t="shared" si="174"/>
        <v>#DIV/0!</v>
      </c>
      <c r="CC228" s="68" t="s">
        <v>343</v>
      </c>
      <c r="CD228" s="272"/>
      <c r="CE228" s="272"/>
      <c r="CG228" s="221" t="e">
        <f>(CG227-CG226)/CG226</f>
        <v>#DIV/0!</v>
      </c>
      <c r="CH228" s="221">
        <f>(CH227-CH226)/CH226</f>
        <v>-3.2971246006389794E-2</v>
      </c>
      <c r="CI228" s="221" t="e">
        <f>(CI227-CI226)/CI226</f>
        <v>#DIV/0!</v>
      </c>
      <c r="CJ228" s="221"/>
      <c r="CK228" s="195"/>
      <c r="CN228" s="20" t="s">
        <v>901</v>
      </c>
      <c r="CO228" s="289" t="e">
        <f>(CO227-CO226)/CO226</f>
        <v>#DIV/0!</v>
      </c>
      <c r="CP228" s="289">
        <f t="shared" ref="CP228:CQ228" si="175">(CP227-CP226)/CP226</f>
        <v>-2.0243337437652657E-2</v>
      </c>
      <c r="CQ228" s="289" t="e">
        <f t="shared" si="175"/>
        <v>#DIV/0!</v>
      </c>
      <c r="CR228" s="290"/>
      <c r="CS228" s="289" t="e">
        <f>(CS227-CS226)/CS226</f>
        <v>#DIV/0!</v>
      </c>
      <c r="CT228" s="289">
        <f t="shared" ref="CT228:CU228" si="176">(CT227-CT226)/CT226</f>
        <v>-4.2961208365105655E-2</v>
      </c>
      <c r="CU228" s="289" t="e">
        <f t="shared" si="176"/>
        <v>#DIV/0!</v>
      </c>
      <c r="CV228" s="272"/>
      <c r="CW228" s="272" t="e">
        <f>(CW227-CW226)/CW226</f>
        <v>#DIV/0!</v>
      </c>
      <c r="CX228" s="272">
        <f t="shared" ref="CX228:CY228" si="177">(CX227-CX226)/CX226</f>
        <v>-0.12190142898804314</v>
      </c>
      <c r="CY228" s="272" t="e">
        <f t="shared" si="177"/>
        <v>#DIV/0!</v>
      </c>
      <c r="CZ228" s="272"/>
      <c r="DA228" s="272" t="e">
        <f>(DA227-DA226)/DA226</f>
        <v>#DIV/0!</v>
      </c>
      <c r="DB228" s="272">
        <f t="shared" ref="DB228:DC228" si="178">(DB227-DB226)/DB226</f>
        <v>-0.12270475080151545</v>
      </c>
      <c r="DC228" s="272" t="e">
        <f t="shared" si="178"/>
        <v>#DIV/0!</v>
      </c>
      <c r="DD228" s="68" t="s">
        <v>343</v>
      </c>
      <c r="DE228" s="272"/>
      <c r="DF228" s="272"/>
      <c r="DI228" s="221" t="e">
        <f>(DI227-DI226)/DI226</f>
        <v>#DIV/0!</v>
      </c>
      <c r="DJ228" s="221">
        <f>(DJ227-DJ226)/DJ226</f>
        <v>-0.17785160082047607</v>
      </c>
      <c r="DK228" s="221" t="e">
        <f>(DK227-DK226)/DK226</f>
        <v>#DIV/0!</v>
      </c>
      <c r="DL228" s="221"/>
      <c r="DM228" s="195"/>
      <c r="DP228" s="20" t="s">
        <v>901</v>
      </c>
      <c r="DQ228" s="289" t="e">
        <f>(DQ227-DQ226)/DQ226</f>
        <v>#VALUE!</v>
      </c>
      <c r="DR228" s="289">
        <f t="shared" ref="DR228:DS228" si="179">(DR227-DR226)/DR226</f>
        <v>-0.17326776406843566</v>
      </c>
      <c r="DS228" s="289" t="e">
        <f t="shared" si="179"/>
        <v>#DIV/0!</v>
      </c>
      <c r="DT228" s="290"/>
      <c r="DU228" s="289" t="e">
        <f>(DU227-DU226)/DU226</f>
        <v>#DIV/0!</v>
      </c>
      <c r="DV228" s="289">
        <f t="shared" ref="DV228:DW228" si="180">(DV227-DV226)/DV226</f>
        <v>-0.18176189329572415</v>
      </c>
      <c r="DW228" s="289" t="e">
        <f t="shared" si="180"/>
        <v>#DIV/0!</v>
      </c>
      <c r="DX228" s="272"/>
      <c r="DY228" s="272" t="e">
        <f>(DY227-DY226)/DY226</f>
        <v>#DIV/0!</v>
      </c>
      <c r="DZ228" s="272">
        <f t="shared" ref="DZ228:EA228" si="181">(DZ227-DZ226)/DZ226</f>
        <v>-0.19214174240337831</v>
      </c>
      <c r="EA228" s="272" t="e">
        <f t="shared" si="181"/>
        <v>#DIV/0!</v>
      </c>
      <c r="EB228" s="272"/>
      <c r="EC228" s="272" t="e">
        <f>(EC227-EC226)/EC226</f>
        <v>#DIV/0!</v>
      </c>
      <c r="ED228" s="272">
        <f t="shared" ref="ED228:EE228" si="182">(ED227-ED226)/ED226</f>
        <v>-0.19495861550037646</v>
      </c>
      <c r="EE228" s="272" t="e">
        <f t="shared" si="182"/>
        <v>#DIV/0!</v>
      </c>
      <c r="EF228" s="68" t="s">
        <v>343</v>
      </c>
      <c r="EG228" s="272"/>
      <c r="EH228" s="272"/>
    </row>
    <row r="229" spans="12:140" x14ac:dyDescent="0.25">
      <c r="L229" s="20" t="s">
        <v>953</v>
      </c>
      <c r="N229" s="159">
        <f>AX227</f>
        <v>0.58558333333333346</v>
      </c>
      <c r="O229" s="159">
        <f>BZ227</f>
        <v>0.28233333333333321</v>
      </c>
      <c r="P229" s="159">
        <f>DB227</f>
        <v>0.50166666666666682</v>
      </c>
      <c r="Q229" s="159">
        <f>ED227</f>
        <v>0.89158333333333317</v>
      </c>
      <c r="AA229" s="20"/>
      <c r="AC229" s="357" t="e">
        <f>AD228/AC228</f>
        <v>#DIV/0!</v>
      </c>
      <c r="AD229" s="75" t="s">
        <v>946</v>
      </c>
      <c r="AE229" s="358" t="e">
        <f>AD228/AE228</f>
        <v>#DIV/0!</v>
      </c>
      <c r="AG229" s="195"/>
      <c r="AS229" s="272" t="e">
        <f>AC228-AS228</f>
        <v>#DIV/0!</v>
      </c>
      <c r="AT229" s="272">
        <f t="shared" ref="AT229" si="183">AD228-AT228</f>
        <v>-5.1204516311988107E-2</v>
      </c>
      <c r="AU229" s="272" t="e">
        <f t="shared" ref="AU229" si="184">AE228-AU228</f>
        <v>#DIV/0!</v>
      </c>
      <c r="AV229" s="272"/>
      <c r="AW229" s="272" t="e">
        <f>AW228-AC228</f>
        <v>#DIV/0!</v>
      </c>
      <c r="AX229" s="272">
        <f t="shared" ref="AX229" si="185">AX228-AD228</f>
        <v>5.0929853198814184E-2</v>
      </c>
      <c r="AY229" s="272" t="e">
        <f t="shared" ref="AY229" si="186">AY228-AE228</f>
        <v>#DIV/0!</v>
      </c>
      <c r="AZ229" s="272"/>
      <c r="BA229" s="272"/>
      <c r="BB229" s="272"/>
      <c r="BE229" s="357" t="e">
        <f>BF228/BE228</f>
        <v>#DIV/0!</v>
      </c>
      <c r="BF229" s="75" t="s">
        <v>946</v>
      </c>
      <c r="BG229" s="358" t="e">
        <f>BF228/BG228</f>
        <v>#DIV/0!</v>
      </c>
      <c r="BI229" s="195"/>
      <c r="BU229" s="272" t="e">
        <f>BE228-BU228</f>
        <v>#DIV/0!</v>
      </c>
      <c r="BV229" s="272">
        <f t="shared" ref="BV229" si="187">BF228-BV228</f>
        <v>-0.12030404909974877</v>
      </c>
      <c r="BW229" s="272" t="e">
        <f t="shared" ref="BW229" si="188">BG228-BW228</f>
        <v>#DIV/0!</v>
      </c>
      <c r="BX229" s="272"/>
      <c r="BY229" s="272" t="e">
        <f>BY228-BE228</f>
        <v>#DIV/0!</v>
      </c>
      <c r="BZ229" s="272">
        <f t="shared" ref="BZ229" si="189">BZ228-BF228</f>
        <v>0.11936878160125305</v>
      </c>
      <c r="CA229" s="272" t="e">
        <f t="shared" ref="CA229" si="190">CA228-BG228</f>
        <v>#DIV/0!</v>
      </c>
      <c r="CB229" s="272"/>
      <c r="CC229" s="272"/>
      <c r="CD229" s="272"/>
      <c r="CG229" s="357" t="e">
        <f>CH228/CG228</f>
        <v>#DIV/0!</v>
      </c>
      <c r="CH229" s="75" t="s">
        <v>946</v>
      </c>
      <c r="CI229" s="358" t="e">
        <f>CH228/CI228</f>
        <v>#DIV/0!</v>
      </c>
      <c r="CK229" s="195"/>
      <c r="CW229" s="272" t="e">
        <f>CG228-CW228</f>
        <v>#DIV/0!</v>
      </c>
      <c r="CX229" s="272">
        <f t="shared" ref="CX229" si="191">CH228-CX228</f>
        <v>8.8930182981653338E-2</v>
      </c>
      <c r="CY229" s="272" t="e">
        <f t="shared" ref="CY229" si="192">CI228-CY228</f>
        <v>#DIV/0!</v>
      </c>
      <c r="CZ229" s="272"/>
      <c r="DA229" s="272" t="e">
        <f>DA228-CG228</f>
        <v>#DIV/0!</v>
      </c>
      <c r="DB229" s="272">
        <f t="shared" ref="DB229" si="193">DB228-CH228</f>
        <v>-8.9733504795125651E-2</v>
      </c>
      <c r="DC229" s="272" t="e">
        <f t="shared" ref="DC229" si="194">DC228-CI228</f>
        <v>#DIV/0!</v>
      </c>
      <c r="DD229" s="272"/>
      <c r="DE229" s="272"/>
      <c r="DF229" s="272"/>
      <c r="DI229" s="357" t="e">
        <f>DJ228/DI228</f>
        <v>#DIV/0!</v>
      </c>
      <c r="DJ229" s="75" t="s">
        <v>946</v>
      </c>
      <c r="DK229" s="358" t="e">
        <f>DJ228/DK228</f>
        <v>#DIV/0!</v>
      </c>
      <c r="DM229" s="195"/>
      <c r="DY229" s="272" t="e">
        <f>DI228-DY228</f>
        <v>#DIV/0!</v>
      </c>
      <c r="DZ229" s="272">
        <f t="shared" ref="DZ229" si="195">DJ228-DZ228</f>
        <v>1.4290141582902233E-2</v>
      </c>
      <c r="EA229" s="272" t="e">
        <f t="shared" ref="EA229" si="196">DK228-EA228</f>
        <v>#DIV/0!</v>
      </c>
      <c r="EB229" s="272"/>
      <c r="EC229" s="272" t="e">
        <f>EC228-DI228</f>
        <v>#DIV/0!</v>
      </c>
      <c r="ED229" s="272">
        <f t="shared" ref="ED229" si="197">ED228-DJ228</f>
        <v>-1.710701467990039E-2</v>
      </c>
      <c r="EE229" s="272" t="e">
        <f t="shared" ref="EE229" si="198">EE228-DK228</f>
        <v>#DIV/0!</v>
      </c>
      <c r="EF229" s="272"/>
      <c r="EG229" s="272"/>
      <c r="EH229" s="272"/>
    </row>
    <row r="230" spans="12:140" x14ac:dyDescent="0.25">
      <c r="L230" s="20" t="s">
        <v>952</v>
      </c>
      <c r="M230" s="361" t="s">
        <v>152</v>
      </c>
      <c r="N230" s="159">
        <f>AT226</f>
        <v>0.71991666666666665</v>
      </c>
      <c r="O230" s="159">
        <f>BV226</f>
        <v>0.32275000000000004</v>
      </c>
      <c r="P230" s="159">
        <f>CX226</f>
        <v>0.57150000000000001</v>
      </c>
      <c r="Q230" s="159">
        <f>DZ226</f>
        <v>0.90775000000000006</v>
      </c>
      <c r="AC230" s="359" t="s">
        <v>945</v>
      </c>
      <c r="AD230" s="23"/>
      <c r="AE230" s="360" t="s">
        <v>944</v>
      </c>
      <c r="AJ230" s="226" t="s">
        <v>152</v>
      </c>
      <c r="AK230" s="303" t="e">
        <f>AC228*AK228</f>
        <v>#DIV/0!</v>
      </c>
      <c r="AL230" s="303">
        <f>AD228*AL228</f>
        <v>5.8158588298654605E-2</v>
      </c>
      <c r="AM230" s="304" t="e">
        <f>AE228*AM228</f>
        <v>#DIV/0!</v>
      </c>
      <c r="AN230" s="226" t="s">
        <v>151</v>
      </c>
      <c r="AO230" s="303" t="e">
        <f>AC228*AO228</f>
        <v>#DIV/0!</v>
      </c>
      <c r="AP230" s="303">
        <f>AD228*AP228</f>
        <v>5.4930535247988584E-2</v>
      </c>
      <c r="AQ230" s="304" t="e">
        <f>AE228*AQ228</f>
        <v>#DIV/0!</v>
      </c>
      <c r="BE230" s="359" t="s">
        <v>945</v>
      </c>
      <c r="BF230" s="23"/>
      <c r="BG230" s="360" t="s">
        <v>944</v>
      </c>
      <c r="BL230" s="226" t="s">
        <v>152</v>
      </c>
      <c r="BM230" s="303" t="e">
        <f>BE228*BM228</f>
        <v>#DIV/0!</v>
      </c>
      <c r="BN230" s="303">
        <f>BF228*BN228</f>
        <v>6.2307277446746807E-2</v>
      </c>
      <c r="BO230" s="304" t="e">
        <f>BG228*BO228</f>
        <v>#DIV/0!</v>
      </c>
      <c r="BP230" s="226" t="s">
        <v>151</v>
      </c>
      <c r="BQ230" s="303" t="e">
        <f>BE228*BQ228</f>
        <v>#DIV/0!</v>
      </c>
      <c r="BR230" s="303">
        <f>BF228*BR228</f>
        <v>5.829567457379891E-2</v>
      </c>
      <c r="BS230" s="304" t="e">
        <f>BG228*BS228</f>
        <v>#DIV/0!</v>
      </c>
      <c r="CG230" s="359" t="s">
        <v>945</v>
      </c>
      <c r="CH230" s="23"/>
      <c r="CI230" s="360" t="s">
        <v>944</v>
      </c>
      <c r="CN230" s="226" t="s">
        <v>152</v>
      </c>
      <c r="CO230" s="303" t="e">
        <f>CG228*CO228</f>
        <v>#DIV/0!</v>
      </c>
      <c r="CP230" s="303">
        <f>CH228*CP228</f>
        <v>6.6744805864720619E-4</v>
      </c>
      <c r="CQ230" s="304" t="e">
        <f>CI228*CQ228</f>
        <v>#DIV/0!</v>
      </c>
      <c r="CR230" s="226" t="s">
        <v>151</v>
      </c>
      <c r="CS230" s="303" t="e">
        <f>CG228*CS228</f>
        <v>#DIV/0!</v>
      </c>
      <c r="CT230" s="303">
        <f>CH228*CT228</f>
        <v>1.4164845697376696E-3</v>
      </c>
      <c r="CU230" s="304" t="e">
        <f>CI228*CU228</f>
        <v>#DIV/0!</v>
      </c>
      <c r="DI230" s="359" t="s">
        <v>945</v>
      </c>
      <c r="DJ230" s="23"/>
      <c r="DK230" s="360" t="s">
        <v>944</v>
      </c>
      <c r="DP230" s="226" t="s">
        <v>152</v>
      </c>
      <c r="DQ230" s="303" t="e">
        <f>DI228*DQ228</f>
        <v>#DIV/0!</v>
      </c>
      <c r="DR230" s="303">
        <f>DJ228*DR228</f>
        <v>3.0815949210155846E-2</v>
      </c>
      <c r="DS230" s="304" t="e">
        <f>DK228*DS228</f>
        <v>#DIV/0!</v>
      </c>
      <c r="DT230" s="226" t="s">
        <v>151</v>
      </c>
      <c r="DU230" s="303" t="e">
        <f>DI228*DU228</f>
        <v>#DIV/0!</v>
      </c>
      <c r="DV230" s="303">
        <f>DJ228*DV228</f>
        <v>3.2326643690805096E-2</v>
      </c>
      <c r="DW230" s="304" t="e">
        <f>DK228*DW228</f>
        <v>#DIV/0!</v>
      </c>
    </row>
    <row r="231" spans="12:140" x14ac:dyDescent="0.25">
      <c r="L231" s="20" t="s">
        <v>953</v>
      </c>
      <c r="N231" s="159">
        <f>AT227</f>
        <v>0.58591666666666664</v>
      </c>
      <c r="O231" s="159">
        <f>BV227</f>
        <v>0.28241666666666665</v>
      </c>
      <c r="P231" s="159">
        <f>CX227</f>
        <v>0.50183333333333335</v>
      </c>
      <c r="Q231" s="159">
        <f>DZ227</f>
        <v>0.73333333333333339</v>
      </c>
    </row>
    <row r="257" spans="32:32" x14ac:dyDescent="0.25">
      <c r="AF257" s="1"/>
    </row>
    <row r="258" spans="32:32" x14ac:dyDescent="0.25">
      <c r="AF258" s="1"/>
    </row>
    <row r="259" spans="32:32" x14ac:dyDescent="0.25">
      <c r="AF259" s="1"/>
    </row>
    <row r="260" spans="32:32" x14ac:dyDescent="0.25">
      <c r="AF260" s="1"/>
    </row>
    <row r="261" spans="32:32" x14ac:dyDescent="0.25">
      <c r="AF261" s="1"/>
    </row>
    <row r="262" spans="32:32" x14ac:dyDescent="0.25">
      <c r="AF262" s="1"/>
    </row>
    <row r="263" spans="32:32" x14ac:dyDescent="0.25">
      <c r="AF263" s="1"/>
    </row>
    <row r="264" spans="32:32" x14ac:dyDescent="0.25">
      <c r="AF264" s="1"/>
    </row>
    <row r="265" spans="32:32" x14ac:dyDescent="0.25">
      <c r="AF265" s="1"/>
    </row>
    <row r="266" spans="32:32" x14ac:dyDescent="0.25">
      <c r="AF266" s="1"/>
    </row>
    <row r="267" spans="32:32" x14ac:dyDescent="0.25">
      <c r="AF267" s="1"/>
    </row>
    <row r="268" spans="32:32" x14ac:dyDescent="0.25">
      <c r="AF268" s="1"/>
    </row>
    <row r="269" spans="32:32" x14ac:dyDescent="0.25">
      <c r="AF269" s="1"/>
    </row>
    <row r="270" spans="32:32" x14ac:dyDescent="0.25">
      <c r="AF270" s="1"/>
    </row>
    <row r="271" spans="32:32" x14ac:dyDescent="0.25">
      <c r="AF271" s="1"/>
    </row>
    <row r="272" spans="32:32" x14ac:dyDescent="0.25">
      <c r="AF272" s="1"/>
    </row>
    <row r="273" spans="32:32" x14ac:dyDescent="0.25">
      <c r="AF273" s="1"/>
    </row>
    <row r="274" spans="32:32" x14ac:dyDescent="0.25">
      <c r="AF274" s="1"/>
    </row>
    <row r="275" spans="32:32" x14ac:dyDescent="0.25">
      <c r="AF275" s="1"/>
    </row>
    <row r="276" spans="32:32" x14ac:dyDescent="0.25">
      <c r="AF276" s="1"/>
    </row>
    <row r="277" spans="32:32" x14ac:dyDescent="0.25">
      <c r="AF277" s="1"/>
    </row>
    <row r="278" spans="32:32" x14ac:dyDescent="0.25">
      <c r="AF278" s="1"/>
    </row>
    <row r="326" spans="30:30" x14ac:dyDescent="0.25">
      <c r="AD326" s="1"/>
    </row>
    <row r="328" spans="30:30" x14ac:dyDescent="0.25">
      <c r="AD328" s="1"/>
    </row>
    <row r="330" spans="30:30" x14ac:dyDescent="0.25">
      <c r="AD330" s="1"/>
    </row>
    <row r="332" spans="30:30" x14ac:dyDescent="0.25">
      <c r="AD332" s="1"/>
    </row>
    <row r="334" spans="30:30" x14ac:dyDescent="0.25">
      <c r="AD334" s="1"/>
    </row>
    <row r="336" spans="30:30" x14ac:dyDescent="0.25">
      <c r="AD336" s="1"/>
    </row>
    <row r="338" spans="30:30" x14ac:dyDescent="0.25">
      <c r="AD338" s="1"/>
    </row>
    <row r="340" spans="30:30" x14ac:dyDescent="0.25">
      <c r="AD340" s="1"/>
    </row>
    <row r="342" spans="30:30" x14ac:dyDescent="0.25">
      <c r="AD342" s="1"/>
    </row>
    <row r="344" spans="30:30" x14ac:dyDescent="0.25">
      <c r="AD344" s="1"/>
    </row>
    <row r="346" spans="30:30" x14ac:dyDescent="0.25">
      <c r="AD346" s="1"/>
    </row>
    <row r="348" spans="30:30" x14ac:dyDescent="0.25">
      <c r="AD348" s="1"/>
    </row>
    <row r="350" spans="30:30" x14ac:dyDescent="0.25">
      <c r="AD350" s="1"/>
    </row>
    <row r="352" spans="30:30" x14ac:dyDescent="0.25">
      <c r="AD352" s="1"/>
    </row>
    <row r="354" spans="30:30" x14ac:dyDescent="0.25">
      <c r="AD354" s="1"/>
    </row>
    <row r="356" spans="30:30" x14ac:dyDescent="0.25">
      <c r="AD356" s="1"/>
    </row>
    <row r="358" spans="30:30" x14ac:dyDescent="0.25">
      <c r="AD358" s="1"/>
    </row>
    <row r="360" spans="30:30" x14ac:dyDescent="0.25">
      <c r="AD360" s="1"/>
    </row>
    <row r="362" spans="30:30" x14ac:dyDescent="0.25">
      <c r="AD362" s="1"/>
    </row>
    <row r="364" spans="30:30" x14ac:dyDescent="0.25">
      <c r="AD364" s="1"/>
    </row>
    <row r="366" spans="30:30" x14ac:dyDescent="0.25">
      <c r="AD366" s="1"/>
    </row>
    <row r="368" spans="30:30" x14ac:dyDescent="0.25">
      <c r="AD368" s="1"/>
    </row>
    <row r="370" spans="30:30" x14ac:dyDescent="0.25">
      <c r="AD370" s="1"/>
    </row>
    <row r="372" spans="30:30" x14ac:dyDescent="0.25">
      <c r="AD372" s="1"/>
    </row>
    <row r="374" spans="30:30" x14ac:dyDescent="0.25">
      <c r="AD374" s="1"/>
    </row>
    <row r="376" spans="30:30" x14ac:dyDescent="0.25">
      <c r="AD376" s="1"/>
    </row>
    <row r="378" spans="30:30" x14ac:dyDescent="0.25">
      <c r="AD378" s="1"/>
    </row>
    <row r="380" spans="30:30" x14ac:dyDescent="0.25">
      <c r="AD380" s="1"/>
    </row>
    <row r="382" spans="30:30" x14ac:dyDescent="0.25">
      <c r="AD382" s="1"/>
    </row>
    <row r="384" spans="30:30" x14ac:dyDescent="0.25">
      <c r="AD384" s="1"/>
    </row>
    <row r="386" spans="30:30" x14ac:dyDescent="0.25">
      <c r="AD386" s="1"/>
    </row>
    <row r="388" spans="30:30" x14ac:dyDescent="0.25">
      <c r="AD388" s="1"/>
    </row>
    <row r="390" spans="30:30" x14ac:dyDescent="0.25">
      <c r="AD390" s="1"/>
    </row>
    <row r="392" spans="30:30" x14ac:dyDescent="0.25">
      <c r="AD392" s="1"/>
    </row>
    <row r="394" spans="30:30" x14ac:dyDescent="0.25">
      <c r="AD394" s="1"/>
    </row>
    <row r="396" spans="30:30" x14ac:dyDescent="0.25">
      <c r="AD396" s="1"/>
    </row>
    <row r="398" spans="30:30" x14ac:dyDescent="0.25">
      <c r="AD398" s="1"/>
    </row>
    <row r="400" spans="30:30" x14ac:dyDescent="0.25">
      <c r="AD400" s="1"/>
    </row>
    <row r="402" spans="30:30" x14ac:dyDescent="0.25">
      <c r="AD402" s="1"/>
    </row>
    <row r="404" spans="30:30" x14ac:dyDescent="0.25">
      <c r="AD404" s="1"/>
    </row>
    <row r="406" spans="30:30" x14ac:dyDescent="0.25">
      <c r="AD406" s="1"/>
    </row>
    <row r="408" spans="30:30" x14ac:dyDescent="0.25">
      <c r="AD408" s="1"/>
    </row>
    <row r="410" spans="30:30" x14ac:dyDescent="0.25">
      <c r="AD410" s="1"/>
    </row>
    <row r="412" spans="30:30" x14ac:dyDescent="0.25">
      <c r="AD412" s="1"/>
    </row>
    <row r="414" spans="30:30" x14ac:dyDescent="0.25">
      <c r="AD414" s="1"/>
    </row>
    <row r="416" spans="30:30" x14ac:dyDescent="0.25">
      <c r="AD416" s="1"/>
    </row>
    <row r="418" spans="30:30" x14ac:dyDescent="0.25">
      <c r="AD418" s="1"/>
    </row>
    <row r="420" spans="30:30" x14ac:dyDescent="0.25">
      <c r="AD420" s="1"/>
    </row>
    <row r="422" spans="30:30" x14ac:dyDescent="0.25">
      <c r="AD422" s="1"/>
    </row>
    <row r="424" spans="30:30" x14ac:dyDescent="0.25">
      <c r="AD424" s="1"/>
    </row>
    <row r="426" spans="30:30" x14ac:dyDescent="0.25">
      <c r="AD426" s="1"/>
    </row>
    <row r="428" spans="30:30" x14ac:dyDescent="0.25">
      <c r="AD428" s="1"/>
    </row>
    <row r="430" spans="30:30" x14ac:dyDescent="0.25">
      <c r="AD430" s="1"/>
    </row>
    <row r="432" spans="30:30" x14ac:dyDescent="0.25">
      <c r="AD432" s="1"/>
    </row>
    <row r="434" spans="30:30" x14ac:dyDescent="0.25">
      <c r="AD434" s="1"/>
    </row>
    <row r="436" spans="30:30" x14ac:dyDescent="0.25">
      <c r="AD436" s="1"/>
    </row>
    <row r="438" spans="30:30" x14ac:dyDescent="0.25">
      <c r="AD438" s="1"/>
    </row>
    <row r="440" spans="30:30" x14ac:dyDescent="0.25">
      <c r="AD440" s="1"/>
    </row>
    <row r="442" spans="30:30" x14ac:dyDescent="0.25">
      <c r="AD442" s="1"/>
    </row>
    <row r="444" spans="30:30" x14ac:dyDescent="0.25">
      <c r="AD444" s="1"/>
    </row>
    <row r="446" spans="30:30" x14ac:dyDescent="0.25">
      <c r="AD446" s="1"/>
    </row>
    <row r="448" spans="30:30" x14ac:dyDescent="0.25">
      <c r="AD448" s="1"/>
    </row>
    <row r="450" spans="30:30" x14ac:dyDescent="0.25">
      <c r="AD450" s="1"/>
    </row>
    <row r="452" spans="30:30" x14ac:dyDescent="0.25">
      <c r="AD452" s="1"/>
    </row>
    <row r="454" spans="30:30" x14ac:dyDescent="0.25">
      <c r="AD454" s="1"/>
    </row>
    <row r="456" spans="30:30" x14ac:dyDescent="0.25">
      <c r="AD456" s="1"/>
    </row>
    <row r="458" spans="30:30" x14ac:dyDescent="0.25">
      <c r="AD458" s="1"/>
    </row>
    <row r="460" spans="30:30" x14ac:dyDescent="0.25">
      <c r="AD460" s="1"/>
    </row>
    <row r="462" spans="30:30" x14ac:dyDescent="0.25">
      <c r="AD462" s="1"/>
    </row>
    <row r="464" spans="30:30" x14ac:dyDescent="0.25">
      <c r="AD464" s="1"/>
    </row>
    <row r="466" spans="30:30" x14ac:dyDescent="0.25">
      <c r="AD466" s="1"/>
    </row>
    <row r="468" spans="30:30" x14ac:dyDescent="0.25">
      <c r="AD468" s="1"/>
    </row>
    <row r="470" spans="30:30" x14ac:dyDescent="0.25">
      <c r="AD470" s="1"/>
    </row>
    <row r="472" spans="30:30" x14ac:dyDescent="0.25">
      <c r="AD472" s="1"/>
    </row>
    <row r="474" spans="30:30" x14ac:dyDescent="0.25">
      <c r="AD474" s="1"/>
    </row>
    <row r="476" spans="30:30" x14ac:dyDescent="0.25">
      <c r="AD476" s="1"/>
    </row>
    <row r="478" spans="30:30" x14ac:dyDescent="0.25">
      <c r="AD478" s="1"/>
    </row>
    <row r="480" spans="30:30" x14ac:dyDescent="0.25">
      <c r="AD480" s="1"/>
    </row>
    <row r="482" spans="30:30" x14ac:dyDescent="0.25">
      <c r="AD482" s="1"/>
    </row>
    <row r="484" spans="30:30" x14ac:dyDescent="0.25">
      <c r="AD484" s="1"/>
    </row>
    <row r="486" spans="30:30" x14ac:dyDescent="0.25">
      <c r="AD486" s="1"/>
    </row>
    <row r="488" spans="30:30" x14ac:dyDescent="0.25">
      <c r="AD488" s="1"/>
    </row>
    <row r="490" spans="30:30" x14ac:dyDescent="0.25">
      <c r="AD490" s="1"/>
    </row>
    <row r="492" spans="30:30" x14ac:dyDescent="0.25">
      <c r="AD492" s="1"/>
    </row>
    <row r="494" spans="30:30" x14ac:dyDescent="0.25">
      <c r="AD494" s="1"/>
    </row>
    <row r="496" spans="30:30" x14ac:dyDescent="0.25">
      <c r="AD496" s="1"/>
    </row>
    <row r="498" spans="30:30" x14ac:dyDescent="0.25">
      <c r="AD498" s="1"/>
    </row>
    <row r="500" spans="30:30" x14ac:dyDescent="0.25">
      <c r="AD500" s="1"/>
    </row>
    <row r="502" spans="30:30" x14ac:dyDescent="0.25">
      <c r="AD502" s="1"/>
    </row>
    <row r="504" spans="30:30" x14ac:dyDescent="0.25">
      <c r="AD504" s="1"/>
    </row>
    <row r="506" spans="30:30" x14ac:dyDescent="0.25">
      <c r="AD506" s="1"/>
    </row>
    <row r="508" spans="30:30" x14ac:dyDescent="0.25">
      <c r="AD508" s="1"/>
    </row>
    <row r="510" spans="30:30" x14ac:dyDescent="0.25">
      <c r="AD510" s="1"/>
    </row>
    <row r="512" spans="30:30" x14ac:dyDescent="0.25">
      <c r="AD512" s="1"/>
    </row>
    <row r="514" spans="30:30" x14ac:dyDescent="0.25">
      <c r="AD514" s="1"/>
    </row>
    <row r="516" spans="30:30" x14ac:dyDescent="0.25">
      <c r="AD516" s="1"/>
    </row>
    <row r="518" spans="30:30" x14ac:dyDescent="0.25">
      <c r="AD518" s="1"/>
    </row>
    <row r="520" spans="30:30" x14ac:dyDescent="0.25">
      <c r="AD520" s="1"/>
    </row>
    <row r="522" spans="30:30" x14ac:dyDescent="0.25">
      <c r="AD522" s="1"/>
    </row>
    <row r="524" spans="30:30" x14ac:dyDescent="0.25">
      <c r="AD524" s="1"/>
    </row>
    <row r="526" spans="30:30" x14ac:dyDescent="0.25">
      <c r="AD526" s="1"/>
    </row>
    <row r="528" spans="30:30" x14ac:dyDescent="0.25">
      <c r="AD528" s="1"/>
    </row>
    <row r="530" spans="30:30" x14ac:dyDescent="0.25">
      <c r="AD530" s="1"/>
    </row>
    <row r="532" spans="30:30" x14ac:dyDescent="0.25">
      <c r="AD532" s="1"/>
    </row>
    <row r="534" spans="30:30" x14ac:dyDescent="0.25">
      <c r="AD534" s="1"/>
    </row>
    <row r="536" spans="30:30" x14ac:dyDescent="0.25">
      <c r="AD536" s="1"/>
    </row>
    <row r="538" spans="30:30" x14ac:dyDescent="0.25">
      <c r="AD538" s="1"/>
    </row>
    <row r="540" spans="30:30" x14ac:dyDescent="0.25">
      <c r="AD540" s="1"/>
    </row>
    <row r="542" spans="30:30" x14ac:dyDescent="0.25">
      <c r="AD542" s="1"/>
    </row>
    <row r="544" spans="30:30" x14ac:dyDescent="0.25">
      <c r="AD544" s="1"/>
    </row>
    <row r="546" spans="30:30" x14ac:dyDescent="0.25">
      <c r="AD546" s="1"/>
    </row>
    <row r="548" spans="30:30" x14ac:dyDescent="0.25">
      <c r="AD548" s="1"/>
    </row>
    <row r="550" spans="30:30" x14ac:dyDescent="0.25">
      <c r="AD550" s="1"/>
    </row>
    <row r="552" spans="30:30" x14ac:dyDescent="0.25">
      <c r="AD552" s="1"/>
    </row>
    <row r="554" spans="30:30" x14ac:dyDescent="0.25">
      <c r="AD554" s="1"/>
    </row>
    <row r="556" spans="30:30" x14ac:dyDescent="0.25">
      <c r="AD556" s="1"/>
    </row>
    <row r="558" spans="30:30" x14ac:dyDescent="0.25">
      <c r="AD558" s="1"/>
    </row>
    <row r="560" spans="30:30" x14ac:dyDescent="0.25">
      <c r="AD560" s="1"/>
    </row>
    <row r="562" spans="30:30" x14ac:dyDescent="0.25">
      <c r="AD562" s="1"/>
    </row>
    <row r="564" spans="30:30" x14ac:dyDescent="0.25">
      <c r="AD564" s="1"/>
    </row>
    <row r="566" spans="30:30" x14ac:dyDescent="0.25">
      <c r="AD566" s="1"/>
    </row>
    <row r="568" spans="30:30" x14ac:dyDescent="0.25">
      <c r="AD568" s="1"/>
    </row>
    <row r="570" spans="30:30" x14ac:dyDescent="0.25">
      <c r="AD570" s="1"/>
    </row>
    <row r="572" spans="30:30" x14ac:dyDescent="0.25">
      <c r="AD572" s="1"/>
    </row>
    <row r="574" spans="30:30" x14ac:dyDescent="0.25">
      <c r="AD574" s="1"/>
    </row>
    <row r="576" spans="30:30" x14ac:dyDescent="0.25">
      <c r="AD576" s="1"/>
    </row>
    <row r="578" spans="30:30" x14ac:dyDescent="0.25">
      <c r="AD578" s="1"/>
    </row>
    <row r="580" spans="30:30" x14ac:dyDescent="0.25">
      <c r="AD580" s="1"/>
    </row>
    <row r="582" spans="30:30" x14ac:dyDescent="0.25">
      <c r="AD582" s="1"/>
    </row>
    <row r="584" spans="30:30" x14ac:dyDescent="0.25">
      <c r="AD584" s="1"/>
    </row>
    <row r="586" spans="30:30" x14ac:dyDescent="0.25">
      <c r="AD586" s="1"/>
    </row>
    <row r="588" spans="30:30" x14ac:dyDescent="0.25">
      <c r="AD588" s="1"/>
    </row>
    <row r="590" spans="30:30" x14ac:dyDescent="0.25">
      <c r="AD590" s="1"/>
    </row>
    <row r="592" spans="30:30" x14ac:dyDescent="0.25">
      <c r="AD592" s="1"/>
    </row>
    <row r="594" spans="30:30" x14ac:dyDescent="0.25">
      <c r="AD594" s="1"/>
    </row>
    <row r="596" spans="30:30" x14ac:dyDescent="0.25">
      <c r="AD596" s="1"/>
    </row>
    <row r="598" spans="30:30" x14ac:dyDescent="0.25">
      <c r="AD598" s="1"/>
    </row>
    <row r="600" spans="30:30" x14ac:dyDescent="0.25">
      <c r="AD600" s="1"/>
    </row>
    <row r="602" spans="30:30" x14ac:dyDescent="0.25">
      <c r="AD602" s="1"/>
    </row>
    <row r="604" spans="30:30" x14ac:dyDescent="0.25">
      <c r="AD604" s="1"/>
    </row>
    <row r="606" spans="30:30" x14ac:dyDescent="0.25">
      <c r="AD606" s="1"/>
    </row>
    <row r="608" spans="30:30" x14ac:dyDescent="0.25">
      <c r="AD608" s="1"/>
    </row>
    <row r="610" spans="30:30" x14ac:dyDescent="0.25">
      <c r="AD610" s="1"/>
    </row>
    <row r="612" spans="30:30" x14ac:dyDescent="0.25">
      <c r="AD612" s="1"/>
    </row>
    <row r="614" spans="30:30" x14ac:dyDescent="0.25">
      <c r="AD614" s="1"/>
    </row>
    <row r="616" spans="30:30" x14ac:dyDescent="0.25">
      <c r="AD616" s="1"/>
    </row>
    <row r="618" spans="30:30" x14ac:dyDescent="0.25">
      <c r="AD618" s="1"/>
    </row>
    <row r="620" spans="30:30" x14ac:dyDescent="0.25">
      <c r="AD620" s="1"/>
    </row>
    <row r="622" spans="30:30" x14ac:dyDescent="0.25">
      <c r="AD622" s="1"/>
    </row>
    <row r="624" spans="30:30" x14ac:dyDescent="0.25">
      <c r="AD624" s="1"/>
    </row>
    <row r="626" spans="30:30" x14ac:dyDescent="0.25">
      <c r="AD626" s="1"/>
    </row>
    <row r="628" spans="30:30" x14ac:dyDescent="0.25">
      <c r="AD628" s="1"/>
    </row>
    <row r="630" spans="30:30" x14ac:dyDescent="0.25">
      <c r="AD630" s="1"/>
    </row>
    <row r="632" spans="30:30" x14ac:dyDescent="0.25">
      <c r="AD632" s="1"/>
    </row>
    <row r="634" spans="30:30" x14ac:dyDescent="0.25">
      <c r="AD634" s="1"/>
    </row>
    <row r="636" spans="30:30" x14ac:dyDescent="0.25">
      <c r="AD636" s="1"/>
    </row>
    <row r="638" spans="30:30" x14ac:dyDescent="0.25">
      <c r="AD638" s="1"/>
    </row>
    <row r="640" spans="30:30" x14ac:dyDescent="0.25">
      <c r="AD640" s="1"/>
    </row>
    <row r="642" spans="30:30" x14ac:dyDescent="0.25">
      <c r="AD642" s="1"/>
    </row>
    <row r="644" spans="30:30" x14ac:dyDescent="0.25">
      <c r="AD644" s="1"/>
    </row>
    <row r="646" spans="30:30" x14ac:dyDescent="0.25">
      <c r="AD646" s="1"/>
    </row>
    <row r="648" spans="30:30" x14ac:dyDescent="0.25">
      <c r="AD648" s="1"/>
    </row>
    <row r="650" spans="30:30" x14ac:dyDescent="0.25">
      <c r="AD650" s="1"/>
    </row>
    <row r="652" spans="30:30" x14ac:dyDescent="0.25">
      <c r="AD652" s="1"/>
    </row>
    <row r="654" spans="30:30" x14ac:dyDescent="0.25">
      <c r="AD654" s="1"/>
    </row>
    <row r="656" spans="30:30" x14ac:dyDescent="0.25">
      <c r="AD656" s="1"/>
    </row>
    <row r="658" spans="30:30" x14ac:dyDescent="0.25">
      <c r="AD658" s="1"/>
    </row>
    <row r="660" spans="30:30" x14ac:dyDescent="0.25">
      <c r="AD660" s="1"/>
    </row>
    <row r="662" spans="30:30" x14ac:dyDescent="0.25">
      <c r="AD662" s="1"/>
    </row>
    <row r="664" spans="30:30" x14ac:dyDescent="0.25">
      <c r="AD664" s="1"/>
    </row>
    <row r="666" spans="30:30" x14ac:dyDescent="0.25">
      <c r="AD666" s="1"/>
    </row>
    <row r="668" spans="30:30" x14ac:dyDescent="0.25">
      <c r="AD668" s="1"/>
    </row>
    <row r="670" spans="30:30" x14ac:dyDescent="0.25">
      <c r="AD670" s="1"/>
    </row>
    <row r="672" spans="30:30" x14ac:dyDescent="0.25">
      <c r="AD672" s="1"/>
    </row>
    <row r="674" spans="30:30" x14ac:dyDescent="0.25">
      <c r="AD674" s="1"/>
    </row>
    <row r="676" spans="30:30" x14ac:dyDescent="0.25">
      <c r="AD676" s="1"/>
    </row>
    <row r="678" spans="30:30" x14ac:dyDescent="0.25">
      <c r="AD678" s="1"/>
    </row>
    <row r="680" spans="30:30" x14ac:dyDescent="0.25">
      <c r="AD680" s="1"/>
    </row>
    <row r="682" spans="30:30" x14ac:dyDescent="0.25">
      <c r="AD682" s="1"/>
    </row>
    <row r="684" spans="30:30" x14ac:dyDescent="0.25">
      <c r="AD684" s="1"/>
    </row>
    <row r="686" spans="30:30" x14ac:dyDescent="0.25">
      <c r="AD686" s="1"/>
    </row>
    <row r="688" spans="30:30" x14ac:dyDescent="0.25">
      <c r="AD688" s="1"/>
    </row>
    <row r="690" spans="30:30" x14ac:dyDescent="0.25">
      <c r="AD690" s="1"/>
    </row>
    <row r="692" spans="30:30" x14ac:dyDescent="0.25">
      <c r="AD692" s="1"/>
    </row>
    <row r="694" spans="30:30" x14ac:dyDescent="0.25">
      <c r="AD694" s="1"/>
    </row>
    <row r="696" spans="30:30" x14ac:dyDescent="0.25">
      <c r="AD696" s="1"/>
    </row>
    <row r="698" spans="30:30" x14ac:dyDescent="0.25">
      <c r="AD698" s="1"/>
    </row>
    <row r="700" spans="30:30" x14ac:dyDescent="0.25">
      <c r="AD700" s="1"/>
    </row>
    <row r="702" spans="30:30" x14ac:dyDescent="0.25">
      <c r="AD702" s="1"/>
    </row>
    <row r="704" spans="30:30" x14ac:dyDescent="0.25">
      <c r="AD704" s="1"/>
    </row>
    <row r="706" spans="30:30" x14ac:dyDescent="0.25">
      <c r="AD706" s="1"/>
    </row>
    <row r="708" spans="30:30" x14ac:dyDescent="0.25">
      <c r="AD708" s="1"/>
    </row>
    <row r="710" spans="30:30" x14ac:dyDescent="0.25">
      <c r="AD710" s="1"/>
    </row>
    <row r="712" spans="30:30" x14ac:dyDescent="0.25">
      <c r="AD712" s="1"/>
    </row>
    <row r="714" spans="30:30" x14ac:dyDescent="0.25">
      <c r="AD714" s="1"/>
    </row>
    <row r="716" spans="30:30" x14ac:dyDescent="0.25">
      <c r="AD716" s="1"/>
    </row>
    <row r="718" spans="30:30" x14ac:dyDescent="0.25">
      <c r="AD718" s="1"/>
    </row>
    <row r="720" spans="30:30" x14ac:dyDescent="0.25">
      <c r="AD720" s="1"/>
    </row>
    <row r="722" spans="30:30" x14ac:dyDescent="0.25">
      <c r="AD722" s="1"/>
    </row>
    <row r="724" spans="30:30" x14ac:dyDescent="0.25">
      <c r="AD724" s="1"/>
    </row>
    <row r="726" spans="30:30" x14ac:dyDescent="0.25">
      <c r="AD726" s="1"/>
    </row>
    <row r="728" spans="30:30" x14ac:dyDescent="0.25">
      <c r="AD728" s="1"/>
    </row>
    <row r="730" spans="30:30" x14ac:dyDescent="0.25">
      <c r="AD730" s="1"/>
    </row>
    <row r="732" spans="30:30" x14ac:dyDescent="0.25">
      <c r="AD732" s="1"/>
    </row>
    <row r="734" spans="30:30" x14ac:dyDescent="0.25">
      <c r="AD734" s="1"/>
    </row>
    <row r="736" spans="30:30" x14ac:dyDescent="0.25">
      <c r="AD736" s="1"/>
    </row>
    <row r="738" spans="30:30" x14ac:dyDescent="0.25">
      <c r="AD738" s="1"/>
    </row>
    <row r="740" spans="30:30" x14ac:dyDescent="0.25">
      <c r="AD740" s="1"/>
    </row>
    <row r="742" spans="30:30" x14ac:dyDescent="0.25">
      <c r="AD742" s="1"/>
    </row>
    <row r="744" spans="30:30" x14ac:dyDescent="0.25">
      <c r="AD744" s="1"/>
    </row>
    <row r="746" spans="30:30" x14ac:dyDescent="0.25">
      <c r="AD746" s="1"/>
    </row>
    <row r="748" spans="30:30" x14ac:dyDescent="0.25">
      <c r="AD748" s="1"/>
    </row>
    <row r="750" spans="30:30" x14ac:dyDescent="0.25">
      <c r="AD750" s="1"/>
    </row>
    <row r="752" spans="30:30" x14ac:dyDescent="0.25">
      <c r="AD752" s="1"/>
    </row>
    <row r="754" spans="30:30" x14ac:dyDescent="0.25">
      <c r="AD754" s="1"/>
    </row>
    <row r="756" spans="30:30" x14ac:dyDescent="0.25">
      <c r="AD756" s="1"/>
    </row>
    <row r="758" spans="30:30" x14ac:dyDescent="0.25">
      <c r="AD758" s="1"/>
    </row>
    <row r="760" spans="30:30" x14ac:dyDescent="0.25">
      <c r="AD760" s="1"/>
    </row>
    <row r="762" spans="30:30" x14ac:dyDescent="0.25">
      <c r="AD762" s="1"/>
    </row>
    <row r="764" spans="30:30" x14ac:dyDescent="0.25">
      <c r="AD764" s="1"/>
    </row>
    <row r="766" spans="30:30" x14ac:dyDescent="0.25">
      <c r="AD766" s="1"/>
    </row>
    <row r="768" spans="30:30" x14ac:dyDescent="0.25">
      <c r="AD768" s="1"/>
    </row>
    <row r="770" spans="30:30" x14ac:dyDescent="0.25">
      <c r="AD770" s="1"/>
    </row>
    <row r="772" spans="30:30" x14ac:dyDescent="0.25">
      <c r="AD772" s="1"/>
    </row>
    <row r="774" spans="30:30" x14ac:dyDescent="0.25">
      <c r="AD774" s="1"/>
    </row>
    <row r="776" spans="30:30" x14ac:dyDescent="0.25">
      <c r="AD776" s="1"/>
    </row>
    <row r="778" spans="30:30" x14ac:dyDescent="0.25">
      <c r="AD778" s="1"/>
    </row>
    <row r="780" spans="30:30" x14ac:dyDescent="0.25">
      <c r="AD780" s="1"/>
    </row>
    <row r="782" spans="30:30" x14ac:dyDescent="0.25">
      <c r="AD782" s="1"/>
    </row>
    <row r="784" spans="30:30" x14ac:dyDescent="0.25">
      <c r="AD784" s="1"/>
    </row>
    <row r="786" spans="30:30" x14ac:dyDescent="0.25">
      <c r="AD786" s="1"/>
    </row>
    <row r="788" spans="30:30" x14ac:dyDescent="0.25">
      <c r="AD788" s="1"/>
    </row>
    <row r="790" spans="30:30" x14ac:dyDescent="0.25">
      <c r="AD790" s="1"/>
    </row>
    <row r="792" spans="30:30" x14ac:dyDescent="0.25">
      <c r="AD792" s="1"/>
    </row>
    <row r="794" spans="30:30" x14ac:dyDescent="0.25">
      <c r="AD794" s="1"/>
    </row>
    <row r="796" spans="30:30" x14ac:dyDescent="0.25">
      <c r="AD796" s="1"/>
    </row>
    <row r="798" spans="30:30" x14ac:dyDescent="0.25">
      <c r="AD798" s="1"/>
    </row>
    <row r="800" spans="30:30" x14ac:dyDescent="0.25">
      <c r="AD800" s="1"/>
    </row>
    <row r="802" spans="30:30" x14ac:dyDescent="0.25">
      <c r="AD802" s="1"/>
    </row>
    <row r="804" spans="30:30" x14ac:dyDescent="0.25">
      <c r="AD804" s="1"/>
    </row>
    <row r="806" spans="30:30" x14ac:dyDescent="0.25">
      <c r="AD806" s="1"/>
    </row>
    <row r="808" spans="30:30" x14ac:dyDescent="0.25">
      <c r="AD808" s="1"/>
    </row>
    <row r="810" spans="30:30" x14ac:dyDescent="0.25">
      <c r="AD810" s="1"/>
    </row>
    <row r="812" spans="30:30" x14ac:dyDescent="0.25">
      <c r="AD812" s="1"/>
    </row>
    <row r="814" spans="30:30" x14ac:dyDescent="0.25">
      <c r="AD814" s="1"/>
    </row>
    <row r="816" spans="30:30" x14ac:dyDescent="0.25">
      <c r="AD816" s="1"/>
    </row>
    <row r="818" spans="30:30" x14ac:dyDescent="0.25">
      <c r="AD818" s="1"/>
    </row>
    <row r="820" spans="30:30" x14ac:dyDescent="0.25">
      <c r="AD820" s="1"/>
    </row>
    <row r="822" spans="30:30" x14ac:dyDescent="0.25">
      <c r="AD822" s="1"/>
    </row>
    <row r="824" spans="30:30" x14ac:dyDescent="0.25">
      <c r="AD824" s="1"/>
    </row>
    <row r="826" spans="30:30" x14ac:dyDescent="0.25">
      <c r="AD826" s="1"/>
    </row>
    <row r="828" spans="30:30" x14ac:dyDescent="0.25">
      <c r="AD828" s="1"/>
    </row>
    <row r="830" spans="30:30" x14ac:dyDescent="0.25">
      <c r="AD830" s="1"/>
    </row>
    <row r="832" spans="30:30" x14ac:dyDescent="0.25">
      <c r="AD832" s="1"/>
    </row>
    <row r="834" spans="30:30" x14ac:dyDescent="0.25">
      <c r="AD834" s="1"/>
    </row>
    <row r="836" spans="30:30" x14ac:dyDescent="0.25">
      <c r="AD836" s="1"/>
    </row>
    <row r="838" spans="30:30" x14ac:dyDescent="0.25">
      <c r="AD838" s="1"/>
    </row>
    <row r="840" spans="30:30" x14ac:dyDescent="0.25">
      <c r="AD840" s="1"/>
    </row>
    <row r="842" spans="30:30" x14ac:dyDescent="0.25">
      <c r="AD842" s="1"/>
    </row>
    <row r="844" spans="30:30" x14ac:dyDescent="0.25">
      <c r="AD844" s="1"/>
    </row>
    <row r="846" spans="30:30" x14ac:dyDescent="0.25">
      <c r="AD846" s="1"/>
    </row>
    <row r="848" spans="30:30" x14ac:dyDescent="0.25">
      <c r="AD848" s="1"/>
    </row>
    <row r="850" spans="30:30" x14ac:dyDescent="0.25">
      <c r="AD850" s="1"/>
    </row>
    <row r="852" spans="30:30" x14ac:dyDescent="0.25">
      <c r="AD852" s="1"/>
    </row>
    <row r="854" spans="30:30" x14ac:dyDescent="0.25">
      <c r="AD854" s="1"/>
    </row>
    <row r="856" spans="30:30" x14ac:dyDescent="0.25">
      <c r="AD856" s="1"/>
    </row>
    <row r="858" spans="30:30" x14ac:dyDescent="0.25">
      <c r="AD858" s="1"/>
    </row>
    <row r="860" spans="30:30" x14ac:dyDescent="0.25">
      <c r="AD860" s="1"/>
    </row>
    <row r="862" spans="30:30" x14ac:dyDescent="0.25">
      <c r="AD862" s="1"/>
    </row>
    <row r="864" spans="30:30" x14ac:dyDescent="0.25">
      <c r="AD864" s="1"/>
    </row>
    <row r="866" spans="30:30" x14ac:dyDescent="0.25">
      <c r="AD866" s="1"/>
    </row>
    <row r="868" spans="30:30" x14ac:dyDescent="0.25">
      <c r="AD868" s="1"/>
    </row>
    <row r="870" spans="30:30" x14ac:dyDescent="0.25">
      <c r="AD870" s="1"/>
    </row>
    <row r="872" spans="30:30" x14ac:dyDescent="0.25">
      <c r="AD872" s="1"/>
    </row>
    <row r="874" spans="30:30" x14ac:dyDescent="0.25">
      <c r="AD874" s="1"/>
    </row>
    <row r="876" spans="30:30" x14ac:dyDescent="0.25">
      <c r="AD876" s="1"/>
    </row>
    <row r="878" spans="30:30" x14ac:dyDescent="0.25">
      <c r="AD878" s="1"/>
    </row>
    <row r="880" spans="30:30" x14ac:dyDescent="0.25">
      <c r="AD880" s="1"/>
    </row>
    <row r="882" spans="30:30" x14ac:dyDescent="0.25">
      <c r="AD882" s="1"/>
    </row>
    <row r="884" spans="30:30" x14ac:dyDescent="0.25">
      <c r="AD884" s="1"/>
    </row>
    <row r="886" spans="30:30" x14ac:dyDescent="0.25">
      <c r="AD886" s="1"/>
    </row>
    <row r="888" spans="30:30" x14ac:dyDescent="0.25">
      <c r="AD888" s="1"/>
    </row>
    <row r="890" spans="30:30" x14ac:dyDescent="0.25">
      <c r="AD890" s="1"/>
    </row>
    <row r="892" spans="30:30" x14ac:dyDescent="0.25">
      <c r="AD892" s="1"/>
    </row>
    <row r="894" spans="30:30" x14ac:dyDescent="0.25">
      <c r="AD894" s="1"/>
    </row>
    <row r="896" spans="30:30" x14ac:dyDescent="0.25">
      <c r="AD896" s="1"/>
    </row>
    <row r="898" spans="30:30" x14ac:dyDescent="0.25">
      <c r="AD898" s="1"/>
    </row>
    <row r="900" spans="30:30" x14ac:dyDescent="0.25">
      <c r="AD900" s="1"/>
    </row>
    <row r="902" spans="30:30" x14ac:dyDescent="0.25">
      <c r="AD902" s="1"/>
    </row>
    <row r="904" spans="30:30" x14ac:dyDescent="0.25">
      <c r="AD904" s="1"/>
    </row>
    <row r="906" spans="30:30" x14ac:dyDescent="0.25">
      <c r="AD906" s="1"/>
    </row>
    <row r="908" spans="30:30" x14ac:dyDescent="0.25">
      <c r="AD908" s="1"/>
    </row>
    <row r="910" spans="30:30" x14ac:dyDescent="0.25">
      <c r="AD910" s="1"/>
    </row>
    <row r="912" spans="30:30" x14ac:dyDescent="0.25">
      <c r="AD912" s="1"/>
    </row>
    <row r="914" spans="30:30" x14ac:dyDescent="0.25">
      <c r="AD914" s="1"/>
    </row>
    <row r="916" spans="30:30" x14ac:dyDescent="0.25">
      <c r="AD916" s="1"/>
    </row>
    <row r="918" spans="30:30" x14ac:dyDescent="0.25">
      <c r="AD918" s="1"/>
    </row>
    <row r="920" spans="30:30" x14ac:dyDescent="0.25">
      <c r="AD920" s="1"/>
    </row>
    <row r="922" spans="30:30" x14ac:dyDescent="0.25">
      <c r="AD922" s="1"/>
    </row>
    <row r="924" spans="30:30" x14ac:dyDescent="0.25">
      <c r="AD924" s="1"/>
    </row>
    <row r="926" spans="30:30" x14ac:dyDescent="0.25">
      <c r="AD926" s="1"/>
    </row>
    <row r="928" spans="30:30" x14ac:dyDescent="0.25">
      <c r="AD928" s="1"/>
    </row>
    <row r="930" spans="30:30" x14ac:dyDescent="0.25">
      <c r="AD930" s="1"/>
    </row>
    <row r="932" spans="30:30" x14ac:dyDescent="0.25">
      <c r="AD932" s="1"/>
    </row>
    <row r="934" spans="30:30" x14ac:dyDescent="0.25">
      <c r="AD934" s="1"/>
    </row>
    <row r="936" spans="30:30" x14ac:dyDescent="0.25">
      <c r="AD936" s="1"/>
    </row>
    <row r="938" spans="30:30" x14ac:dyDescent="0.25">
      <c r="AD938" s="1"/>
    </row>
    <row r="940" spans="30:30" x14ac:dyDescent="0.25">
      <c r="AD940" s="1"/>
    </row>
    <row r="942" spans="30:30" x14ac:dyDescent="0.25">
      <c r="AD942" s="1"/>
    </row>
    <row r="944" spans="30:30" x14ac:dyDescent="0.25">
      <c r="AD944" s="1"/>
    </row>
    <row r="946" spans="30:30" x14ac:dyDescent="0.25">
      <c r="AD946" s="1"/>
    </row>
    <row r="948" spans="30:30" x14ac:dyDescent="0.25">
      <c r="AD948" s="1"/>
    </row>
    <row r="950" spans="30:30" x14ac:dyDescent="0.25">
      <c r="AD950" s="1"/>
    </row>
    <row r="952" spans="30:30" x14ac:dyDescent="0.25">
      <c r="AD952" s="1"/>
    </row>
    <row r="954" spans="30:30" x14ac:dyDescent="0.25">
      <c r="AD954" s="1"/>
    </row>
    <row r="956" spans="30:30" x14ac:dyDescent="0.25">
      <c r="AD956" s="1"/>
    </row>
    <row r="958" spans="30:30" x14ac:dyDescent="0.25">
      <c r="AD958" s="1"/>
    </row>
    <row r="960" spans="30:30" x14ac:dyDescent="0.25">
      <c r="AD960" s="1"/>
    </row>
    <row r="962" spans="30:30" x14ac:dyDescent="0.25">
      <c r="AD962" s="1"/>
    </row>
    <row r="964" spans="30:30" x14ac:dyDescent="0.25">
      <c r="AD964" s="1"/>
    </row>
    <row r="966" spans="30:30" x14ac:dyDescent="0.25">
      <c r="AD966" s="1"/>
    </row>
    <row r="968" spans="30:30" x14ac:dyDescent="0.25">
      <c r="AD968" s="1"/>
    </row>
    <row r="970" spans="30:30" x14ac:dyDescent="0.25">
      <c r="AD970" s="1"/>
    </row>
    <row r="972" spans="30:30" x14ac:dyDescent="0.25">
      <c r="AD972" s="1"/>
    </row>
    <row r="974" spans="30:30" x14ac:dyDescent="0.25">
      <c r="AD974" s="1"/>
    </row>
    <row r="976" spans="30:30" x14ac:dyDescent="0.25">
      <c r="AD976" s="1"/>
    </row>
    <row r="978" spans="30:30" x14ac:dyDescent="0.25">
      <c r="AD978" s="1"/>
    </row>
    <row r="980" spans="30:30" x14ac:dyDescent="0.25">
      <c r="AD980" s="1"/>
    </row>
    <row r="982" spans="30:30" x14ac:dyDescent="0.25">
      <c r="AD982" s="1"/>
    </row>
    <row r="984" spans="30:30" x14ac:dyDescent="0.25">
      <c r="AD984" s="1"/>
    </row>
    <row r="986" spans="30:30" x14ac:dyDescent="0.25">
      <c r="AD986" s="1"/>
    </row>
    <row r="988" spans="30:30" x14ac:dyDescent="0.25">
      <c r="AD988" s="1"/>
    </row>
    <row r="990" spans="30:30" x14ac:dyDescent="0.25">
      <c r="AD990" s="1"/>
    </row>
    <row r="992" spans="30:30" x14ac:dyDescent="0.25">
      <c r="AD992" s="1"/>
    </row>
    <row r="994" spans="30:30" x14ac:dyDescent="0.25">
      <c r="AD994" s="1"/>
    </row>
    <row r="996" spans="30:30" x14ac:dyDescent="0.25">
      <c r="AD996" s="1"/>
    </row>
    <row r="998" spans="30:30" x14ac:dyDescent="0.25">
      <c r="AD998" s="1"/>
    </row>
    <row r="1000" spans="30:30" x14ac:dyDescent="0.25">
      <c r="AD1000" s="1"/>
    </row>
    <row r="1002" spans="30:30" x14ac:dyDescent="0.25">
      <c r="AD1002" s="1"/>
    </row>
    <row r="1004" spans="30:30" x14ac:dyDescent="0.25">
      <c r="AD1004" s="1"/>
    </row>
    <row r="1006" spans="30:30" x14ac:dyDescent="0.25">
      <c r="AD1006" s="1"/>
    </row>
    <row r="1008" spans="30:30" x14ac:dyDescent="0.25">
      <c r="AD1008" s="1"/>
    </row>
    <row r="1010" spans="30:30" x14ac:dyDescent="0.25">
      <c r="AD1010" s="1"/>
    </row>
    <row r="1012" spans="30:30" x14ac:dyDescent="0.25">
      <c r="AD1012" s="1"/>
    </row>
    <row r="1014" spans="30:30" x14ac:dyDescent="0.25">
      <c r="AD1014" s="1"/>
    </row>
    <row r="1016" spans="30:30" x14ac:dyDescent="0.25">
      <c r="AD1016" s="1"/>
    </row>
    <row r="1018" spans="30:30" x14ac:dyDescent="0.25">
      <c r="AD1018" s="1"/>
    </row>
    <row r="1020" spans="30:30" x14ac:dyDescent="0.25">
      <c r="AD1020" s="1"/>
    </row>
    <row r="1022" spans="30:30" x14ac:dyDescent="0.25">
      <c r="AD1022" s="1"/>
    </row>
    <row r="1024" spans="30:30" x14ac:dyDescent="0.25">
      <c r="AD1024" s="1"/>
    </row>
    <row r="1026" spans="30:30" x14ac:dyDescent="0.25">
      <c r="AD1026" s="1"/>
    </row>
    <row r="1028" spans="30:30" x14ac:dyDescent="0.25">
      <c r="AD1028" s="1"/>
    </row>
    <row r="1030" spans="30:30" x14ac:dyDescent="0.25">
      <c r="AD1030" s="1"/>
    </row>
    <row r="1032" spans="30:30" x14ac:dyDescent="0.25">
      <c r="AD1032" s="1"/>
    </row>
    <row r="1034" spans="30:30" x14ac:dyDescent="0.25">
      <c r="AD1034" s="1"/>
    </row>
    <row r="1036" spans="30:30" x14ac:dyDescent="0.25">
      <c r="AD1036" s="1"/>
    </row>
    <row r="1038" spans="30:30" x14ac:dyDescent="0.25">
      <c r="AD1038" s="1"/>
    </row>
    <row r="1040" spans="30:30" x14ac:dyDescent="0.25">
      <c r="AD1040" s="1"/>
    </row>
    <row r="1042" spans="30:30" x14ac:dyDescent="0.25">
      <c r="AD1042" s="1"/>
    </row>
    <row r="1044" spans="30:30" x14ac:dyDescent="0.25">
      <c r="AD1044" s="1"/>
    </row>
    <row r="1046" spans="30:30" x14ac:dyDescent="0.25">
      <c r="AD1046" s="1"/>
    </row>
    <row r="1048" spans="30:30" x14ac:dyDescent="0.25">
      <c r="AD1048" s="1"/>
    </row>
    <row r="1050" spans="30:30" x14ac:dyDescent="0.25">
      <c r="AD1050" s="1"/>
    </row>
    <row r="1052" spans="30:30" x14ac:dyDescent="0.25">
      <c r="AD1052" s="1"/>
    </row>
    <row r="1054" spans="30:30" x14ac:dyDescent="0.25">
      <c r="AD1054" s="1"/>
    </row>
  </sheetData>
  <sortState xmlns:xlrd2="http://schemas.microsoft.com/office/spreadsheetml/2017/richdata2" ref="AA201:AZ248">
    <sortCondition ref="AA201:AA248"/>
  </sortState>
  <phoneticPr fontId="3" type="noConversion"/>
  <pageMargins left="0.7" right="0.7" top="0.75" bottom="0.75" header="0.3" footer="0.3"/>
  <ignoredErrors>
    <ignoredError sqref="AC35:BD36 AC128:AW128 AC127:AV127 AC159:AF160 AC162:AF162 AW159:BE160 AG194:AH194 AD193:AI193 AL193:AM193 AF161 AC191:AQ192 BA191:BC192 DF41:DG4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2F9D-4241-4E52-834D-2FCF5178388C}">
  <dimension ref="A1:DD243"/>
  <sheetViews>
    <sheetView topLeftCell="A204" zoomScale="70" zoomScaleNormal="70" workbookViewId="0">
      <selection activeCell="P246" sqref="P246"/>
    </sheetView>
  </sheetViews>
  <sheetFormatPr defaultRowHeight="15" x14ac:dyDescent="0.25"/>
  <cols>
    <col min="1" max="1" width="4.42578125" customWidth="1"/>
    <col min="2" max="2" width="6.85546875" customWidth="1"/>
    <col min="3" max="5" width="4.42578125" customWidth="1"/>
    <col min="6" max="6" width="5.42578125" customWidth="1"/>
    <col min="7" max="7" width="5.5703125" customWidth="1"/>
    <col min="8" max="14" width="4.42578125" customWidth="1"/>
    <col min="15" max="17" width="5.140625" customWidth="1"/>
    <col min="18" max="18" width="4.42578125" customWidth="1"/>
    <col min="19" max="19" width="5.42578125" customWidth="1"/>
    <col min="20" max="21" width="5.85546875" customWidth="1"/>
    <col min="22" max="24" width="6.85546875" customWidth="1"/>
    <col min="25" max="106" width="5.85546875" customWidth="1"/>
  </cols>
  <sheetData>
    <row r="1" spans="1:108" x14ac:dyDescent="0.25">
      <c r="A1" t="s">
        <v>3</v>
      </c>
      <c r="D1" t="s">
        <v>10</v>
      </c>
      <c r="K1" t="s">
        <v>352</v>
      </c>
      <c r="U1" s="8" t="s">
        <v>351</v>
      </c>
    </row>
    <row r="2" spans="1:108" x14ac:dyDescent="0.25">
      <c r="A2" s="8" t="s">
        <v>351</v>
      </c>
      <c r="C2" s="204" t="s">
        <v>12</v>
      </c>
      <c r="D2" s="8" t="s">
        <v>13</v>
      </c>
      <c r="E2" t="s">
        <v>14</v>
      </c>
      <c r="F2" s="208" t="s">
        <v>12</v>
      </c>
      <c r="G2" t="s">
        <v>361</v>
      </c>
      <c r="H2" t="s">
        <v>14</v>
      </c>
      <c r="I2" s="203" t="s">
        <v>12</v>
      </c>
      <c r="J2" t="s">
        <v>361</v>
      </c>
      <c r="K2" s="7" t="s">
        <v>14</v>
      </c>
      <c r="L2" s="203" t="s">
        <v>12</v>
      </c>
      <c r="M2" t="s">
        <v>361</v>
      </c>
      <c r="N2" s="7" t="s">
        <v>14</v>
      </c>
      <c r="O2" s="203" t="s">
        <v>12</v>
      </c>
      <c r="P2" t="s">
        <v>361</v>
      </c>
      <c r="Q2" s="7" t="s">
        <v>14</v>
      </c>
      <c r="U2">
        <v>0</v>
      </c>
      <c r="V2">
        <v>1</v>
      </c>
      <c r="W2">
        <v>2</v>
      </c>
      <c r="X2">
        <v>3</v>
      </c>
      <c r="Y2">
        <v>4</v>
      </c>
      <c r="Z2">
        <v>5</v>
      </c>
      <c r="AA2">
        <v>6</v>
      </c>
      <c r="AB2">
        <v>7</v>
      </c>
      <c r="AC2">
        <v>8</v>
      </c>
      <c r="AD2">
        <v>9</v>
      </c>
      <c r="AE2">
        <v>10</v>
      </c>
      <c r="AF2" s="141">
        <v>11</v>
      </c>
      <c r="AG2">
        <v>12</v>
      </c>
      <c r="AH2">
        <v>13</v>
      </c>
      <c r="AI2">
        <v>14</v>
      </c>
      <c r="AJ2">
        <v>15</v>
      </c>
      <c r="AK2">
        <v>16</v>
      </c>
      <c r="AL2">
        <v>17</v>
      </c>
      <c r="AM2" s="179">
        <v>18</v>
      </c>
      <c r="AN2" s="8">
        <v>19</v>
      </c>
      <c r="AO2" s="8">
        <v>20</v>
      </c>
      <c r="AP2" s="8">
        <v>21</v>
      </c>
      <c r="AQ2" s="8">
        <v>22</v>
      </c>
      <c r="AR2" s="8">
        <v>23</v>
      </c>
      <c r="AS2" s="212">
        <v>24</v>
      </c>
      <c r="AT2">
        <v>25</v>
      </c>
      <c r="AU2">
        <v>26</v>
      </c>
      <c r="AV2">
        <v>27</v>
      </c>
      <c r="AW2">
        <v>28</v>
      </c>
      <c r="AX2">
        <v>29</v>
      </c>
      <c r="AY2">
        <v>30</v>
      </c>
      <c r="AZ2">
        <v>31</v>
      </c>
      <c r="BA2" s="141">
        <v>32</v>
      </c>
      <c r="BB2">
        <v>33</v>
      </c>
      <c r="BC2">
        <v>34</v>
      </c>
      <c r="BD2">
        <v>35</v>
      </c>
      <c r="BE2">
        <v>36</v>
      </c>
      <c r="BF2">
        <v>37</v>
      </c>
      <c r="BG2">
        <v>38</v>
      </c>
      <c r="BH2">
        <v>39</v>
      </c>
      <c r="BI2">
        <v>40</v>
      </c>
      <c r="BJ2">
        <v>41</v>
      </c>
      <c r="BK2">
        <v>42</v>
      </c>
      <c r="BL2">
        <v>43</v>
      </c>
      <c r="BM2">
        <v>44</v>
      </c>
      <c r="BN2">
        <v>45</v>
      </c>
      <c r="BO2">
        <v>46</v>
      </c>
      <c r="BP2">
        <v>47</v>
      </c>
      <c r="BQ2">
        <v>48</v>
      </c>
      <c r="BR2">
        <v>49</v>
      </c>
      <c r="BS2">
        <v>50</v>
      </c>
      <c r="BT2">
        <v>51</v>
      </c>
      <c r="BU2">
        <v>52</v>
      </c>
      <c r="BV2">
        <v>53</v>
      </c>
      <c r="BW2">
        <v>54</v>
      </c>
      <c r="BX2">
        <v>55</v>
      </c>
      <c r="BY2">
        <v>56</v>
      </c>
      <c r="BZ2">
        <v>57</v>
      </c>
      <c r="CA2">
        <v>58</v>
      </c>
      <c r="CB2">
        <v>59</v>
      </c>
      <c r="CC2">
        <v>60</v>
      </c>
      <c r="CD2">
        <v>61</v>
      </c>
      <c r="CE2">
        <v>62</v>
      </c>
      <c r="CF2">
        <v>63</v>
      </c>
      <c r="CG2">
        <v>64</v>
      </c>
      <c r="CH2">
        <v>65</v>
      </c>
      <c r="CI2">
        <v>66</v>
      </c>
      <c r="CJ2">
        <v>67</v>
      </c>
      <c r="CK2">
        <v>68</v>
      </c>
      <c r="CL2">
        <v>69</v>
      </c>
      <c r="CM2">
        <v>70</v>
      </c>
      <c r="CN2">
        <v>71</v>
      </c>
      <c r="CO2">
        <v>72</v>
      </c>
      <c r="CP2">
        <v>73</v>
      </c>
      <c r="CQ2">
        <v>74</v>
      </c>
      <c r="CR2">
        <v>75</v>
      </c>
      <c r="CS2">
        <v>76</v>
      </c>
      <c r="CT2">
        <v>77</v>
      </c>
      <c r="CU2">
        <v>78</v>
      </c>
      <c r="CV2">
        <v>79</v>
      </c>
      <c r="CW2">
        <v>80</v>
      </c>
      <c r="CX2">
        <v>81</v>
      </c>
      <c r="CY2">
        <v>82</v>
      </c>
      <c r="CZ2">
        <v>83</v>
      </c>
      <c r="DA2">
        <v>84</v>
      </c>
      <c r="DB2" t="s">
        <v>335</v>
      </c>
      <c r="DC2" t="s">
        <v>336</v>
      </c>
    </row>
    <row r="3" spans="1:108" x14ac:dyDescent="0.25">
      <c r="C3" s="23" t="s">
        <v>351</v>
      </c>
      <c r="D3" s="23" t="s">
        <v>351</v>
      </c>
      <c r="E3" s="23" t="s">
        <v>351</v>
      </c>
      <c r="F3" s="148" t="s">
        <v>16</v>
      </c>
      <c r="G3" s="23" t="s">
        <v>16</v>
      </c>
      <c r="H3" s="23" t="s">
        <v>16</v>
      </c>
      <c r="I3" s="148" t="s">
        <v>18</v>
      </c>
      <c r="J3" s="23" t="s">
        <v>18</v>
      </c>
      <c r="K3" s="149" t="s">
        <v>18</v>
      </c>
      <c r="L3" s="23" t="s">
        <v>150</v>
      </c>
      <c r="M3" s="23" t="s">
        <v>150</v>
      </c>
      <c r="N3" s="149" t="s">
        <v>150</v>
      </c>
      <c r="O3" s="23" t="s">
        <v>1</v>
      </c>
      <c r="P3" s="23" t="s">
        <v>1</v>
      </c>
      <c r="Q3" s="149" t="s">
        <v>1</v>
      </c>
      <c r="U3" t="s">
        <v>337</v>
      </c>
      <c r="V3" t="s">
        <v>337</v>
      </c>
      <c r="W3" t="s">
        <v>337</v>
      </c>
      <c r="X3" t="s">
        <v>337</v>
      </c>
      <c r="Y3" t="s">
        <v>337</v>
      </c>
      <c r="Z3" t="s">
        <v>337</v>
      </c>
      <c r="AA3" t="s">
        <v>337</v>
      </c>
      <c r="AB3" t="s">
        <v>337</v>
      </c>
      <c r="AC3" t="s">
        <v>337</v>
      </c>
      <c r="AD3" t="s">
        <v>337</v>
      </c>
      <c r="AE3" t="s">
        <v>337</v>
      </c>
      <c r="AF3" s="141" t="s">
        <v>337</v>
      </c>
      <c r="AG3" t="s">
        <v>337</v>
      </c>
      <c r="AH3" t="s">
        <v>337</v>
      </c>
      <c r="AI3" t="s">
        <v>337</v>
      </c>
      <c r="AJ3" t="s">
        <v>337</v>
      </c>
      <c r="AK3" t="s">
        <v>337</v>
      </c>
      <c r="AL3" t="s">
        <v>337</v>
      </c>
      <c r="AM3" s="141" t="s">
        <v>337</v>
      </c>
      <c r="AN3" t="s">
        <v>337</v>
      </c>
      <c r="AO3" t="s">
        <v>337</v>
      </c>
      <c r="AP3" t="s">
        <v>337</v>
      </c>
      <c r="AQ3" t="s">
        <v>337</v>
      </c>
      <c r="AR3" t="s">
        <v>337</v>
      </c>
      <c r="AS3" s="7" t="s">
        <v>337</v>
      </c>
      <c r="AT3" t="s">
        <v>337</v>
      </c>
      <c r="AU3" t="s">
        <v>337</v>
      </c>
      <c r="AV3" t="s">
        <v>337</v>
      </c>
      <c r="AW3" t="s">
        <v>337</v>
      </c>
      <c r="AX3" t="s">
        <v>337</v>
      </c>
      <c r="AY3" t="s">
        <v>337</v>
      </c>
      <c r="AZ3" t="s">
        <v>337</v>
      </c>
      <c r="BA3" s="141" t="s">
        <v>337</v>
      </c>
      <c r="BB3" t="s">
        <v>337</v>
      </c>
      <c r="BC3" t="s">
        <v>337</v>
      </c>
      <c r="BD3" t="s">
        <v>337</v>
      </c>
      <c r="BE3" t="s">
        <v>337</v>
      </c>
      <c r="BF3" t="s">
        <v>337</v>
      </c>
      <c r="BG3" t="s">
        <v>337</v>
      </c>
      <c r="BH3" t="s">
        <v>337</v>
      </c>
      <c r="BI3" t="s">
        <v>337</v>
      </c>
      <c r="BJ3" t="s">
        <v>337</v>
      </c>
      <c r="BK3" t="s">
        <v>337</v>
      </c>
      <c r="BL3" t="s">
        <v>337</v>
      </c>
      <c r="BM3" t="s">
        <v>337</v>
      </c>
      <c r="BN3" t="s">
        <v>337</v>
      </c>
      <c r="BO3" t="s">
        <v>337</v>
      </c>
      <c r="BP3" t="s">
        <v>337</v>
      </c>
      <c r="BQ3" t="s">
        <v>337</v>
      </c>
      <c r="BR3" t="s">
        <v>337</v>
      </c>
      <c r="BS3" t="s">
        <v>337</v>
      </c>
      <c r="BT3" t="s">
        <v>337</v>
      </c>
      <c r="BU3" t="s">
        <v>337</v>
      </c>
      <c r="BV3" t="s">
        <v>337</v>
      </c>
      <c r="BW3" t="s">
        <v>337</v>
      </c>
      <c r="BX3" t="s">
        <v>337</v>
      </c>
      <c r="BY3" t="s">
        <v>337</v>
      </c>
      <c r="BZ3" t="s">
        <v>337</v>
      </c>
      <c r="CA3" t="s">
        <v>337</v>
      </c>
      <c r="CB3" t="s">
        <v>337</v>
      </c>
      <c r="CC3" t="s">
        <v>337</v>
      </c>
      <c r="CD3" t="s">
        <v>337</v>
      </c>
      <c r="CE3" t="s">
        <v>337</v>
      </c>
      <c r="CF3" t="s">
        <v>337</v>
      </c>
      <c r="CG3" t="s">
        <v>337</v>
      </c>
      <c r="CH3" t="s">
        <v>337</v>
      </c>
      <c r="CI3" t="s">
        <v>337</v>
      </c>
      <c r="CJ3" t="s">
        <v>337</v>
      </c>
      <c r="CK3" t="s">
        <v>337</v>
      </c>
      <c r="CL3" t="s">
        <v>337</v>
      </c>
      <c r="CM3" t="s">
        <v>337</v>
      </c>
      <c r="CN3" t="s">
        <v>337</v>
      </c>
      <c r="CO3" t="s">
        <v>337</v>
      </c>
      <c r="CP3" t="s">
        <v>337</v>
      </c>
      <c r="CQ3" t="s">
        <v>337</v>
      </c>
      <c r="CR3" t="s">
        <v>337</v>
      </c>
      <c r="CS3" t="s">
        <v>337</v>
      </c>
      <c r="CT3" t="s">
        <v>337</v>
      </c>
      <c r="CU3" t="s">
        <v>337</v>
      </c>
      <c r="CV3" t="s">
        <v>337</v>
      </c>
      <c r="CW3" t="s">
        <v>337</v>
      </c>
      <c r="CX3" t="s">
        <v>337</v>
      </c>
      <c r="CY3" t="s">
        <v>337</v>
      </c>
      <c r="CZ3" t="s">
        <v>337</v>
      </c>
      <c r="DA3" t="s">
        <v>337</v>
      </c>
      <c r="DB3" t="s">
        <v>337</v>
      </c>
      <c r="DC3" t="s">
        <v>337</v>
      </c>
      <c r="DD3" t="s">
        <v>336</v>
      </c>
    </row>
    <row r="4" spans="1:108" x14ac:dyDescent="0.25">
      <c r="B4">
        <v>2000</v>
      </c>
      <c r="C4" s="171">
        <v>0.83409999999999995</v>
      </c>
      <c r="D4" s="169">
        <v>0.83209999999999995</v>
      </c>
      <c r="E4" s="170">
        <v>0.86019999999999996</v>
      </c>
      <c r="F4" s="167">
        <v>8.8000000000000005E-3</v>
      </c>
      <c r="G4" s="167">
        <v>6.6E-3</v>
      </c>
      <c r="H4" s="167">
        <v>4.3E-3</v>
      </c>
      <c r="I4" s="171">
        <v>0.85060000000000002</v>
      </c>
      <c r="J4" s="169">
        <v>0.84460000000000002</v>
      </c>
      <c r="K4" s="170">
        <v>0.86839999999999995</v>
      </c>
      <c r="L4" s="169">
        <v>0.81599999999999995</v>
      </c>
      <c r="M4" s="169">
        <v>0.81859999999999999</v>
      </c>
      <c r="N4" s="170">
        <v>0.85140000000000005</v>
      </c>
      <c r="O4" s="198">
        <v>1800</v>
      </c>
      <c r="P4" s="198">
        <v>3293</v>
      </c>
      <c r="Q4" s="205">
        <v>6680</v>
      </c>
      <c r="T4">
        <v>2000</v>
      </c>
      <c r="U4" s="167">
        <v>0.78580000000000005</v>
      </c>
      <c r="V4" s="167">
        <v>0.79610000000000003</v>
      </c>
      <c r="W4" s="167">
        <v>0.85760000000000003</v>
      </c>
      <c r="X4" s="167">
        <v>0.85819999999999996</v>
      </c>
      <c r="Y4" s="167">
        <v>0.86080000000000001</v>
      </c>
      <c r="Z4" s="167">
        <v>0.84989999999999999</v>
      </c>
      <c r="AA4" s="167">
        <v>0.82769999999999999</v>
      </c>
      <c r="AB4" s="167">
        <v>0.79510000000000003</v>
      </c>
      <c r="AC4" s="167">
        <v>0.8256</v>
      </c>
      <c r="AD4" s="167">
        <v>0.78859999999999997</v>
      </c>
      <c r="AE4" s="167">
        <v>0.80289999999999995</v>
      </c>
      <c r="AF4" s="176">
        <v>0.84089999999999998</v>
      </c>
      <c r="AG4" s="167">
        <v>0.80940000000000001</v>
      </c>
      <c r="AH4" s="167">
        <v>0.85940000000000005</v>
      </c>
      <c r="AI4" s="167">
        <v>0.86599999999999999</v>
      </c>
      <c r="AJ4" s="167">
        <v>0.79669999999999996</v>
      </c>
      <c r="AK4" s="167">
        <v>0.83679999999999999</v>
      </c>
      <c r="AL4" s="167">
        <v>0.83299999999999996</v>
      </c>
      <c r="AM4" s="176">
        <v>0.82569999999999999</v>
      </c>
      <c r="AN4" s="167">
        <v>0.78979999999999995</v>
      </c>
      <c r="AO4" s="167">
        <v>0.7974</v>
      </c>
      <c r="AP4" s="167">
        <v>0.84450000000000003</v>
      </c>
      <c r="AQ4" s="167">
        <v>0.84830000000000005</v>
      </c>
      <c r="AR4" s="167">
        <v>0.85219999999999996</v>
      </c>
      <c r="AS4" s="178">
        <v>0.84809999999999997</v>
      </c>
      <c r="AT4" s="167">
        <v>0.84079999999999999</v>
      </c>
      <c r="AU4" s="167">
        <v>0.87219999999999998</v>
      </c>
      <c r="AV4" s="167">
        <v>0.87560000000000004</v>
      </c>
      <c r="AW4" s="167">
        <v>0.85029999999999994</v>
      </c>
      <c r="AX4" s="167">
        <v>0.87109999999999999</v>
      </c>
      <c r="AY4" s="167">
        <v>0.84940000000000004</v>
      </c>
      <c r="AZ4" s="167">
        <v>0.86119999999999997</v>
      </c>
      <c r="BA4" s="176">
        <v>0.85870000000000002</v>
      </c>
      <c r="BB4" s="167">
        <v>0.83740000000000003</v>
      </c>
      <c r="BC4" s="167">
        <v>0.81430000000000002</v>
      </c>
      <c r="BD4" s="167">
        <v>0.81559999999999999</v>
      </c>
      <c r="BE4" s="167">
        <v>0.8125</v>
      </c>
      <c r="BF4" s="167">
        <v>0.79500000000000004</v>
      </c>
      <c r="BG4" s="167">
        <v>0.79849999999999999</v>
      </c>
      <c r="BH4" s="167">
        <v>0.79720000000000002</v>
      </c>
      <c r="BI4" s="167">
        <v>0.7863</v>
      </c>
      <c r="BJ4" s="167">
        <v>0.77239999999999998</v>
      </c>
      <c r="BK4" s="167">
        <v>0.77470000000000006</v>
      </c>
      <c r="BL4" s="167">
        <v>0.77300000000000002</v>
      </c>
      <c r="BM4" s="167">
        <v>0.76270000000000004</v>
      </c>
      <c r="BN4" s="167">
        <v>0.77380000000000004</v>
      </c>
      <c r="BO4" s="167">
        <v>0.75860000000000005</v>
      </c>
      <c r="BP4" s="167">
        <v>0.74129999999999996</v>
      </c>
      <c r="BQ4" s="167">
        <v>0.74409999999999998</v>
      </c>
      <c r="BR4" s="167">
        <v>0.73580000000000001</v>
      </c>
      <c r="BS4" s="167">
        <v>0.7399</v>
      </c>
      <c r="BT4" s="167">
        <v>0.73860000000000003</v>
      </c>
      <c r="BU4" s="167">
        <v>0.7288</v>
      </c>
      <c r="BV4" s="167">
        <v>0.73160000000000003</v>
      </c>
      <c r="BW4" s="167">
        <v>0.73060000000000003</v>
      </c>
      <c r="BX4" s="167">
        <v>0.7258</v>
      </c>
      <c r="BY4" s="167">
        <v>0.72719999999999996</v>
      </c>
      <c r="BZ4" s="167">
        <v>0.71970000000000001</v>
      </c>
      <c r="CA4" s="167">
        <v>0.7127</v>
      </c>
      <c r="CB4" s="167">
        <v>0.70750000000000002</v>
      </c>
      <c r="CC4" s="167">
        <v>0.69769999999999999</v>
      </c>
      <c r="CD4" s="167">
        <v>0.70209999999999995</v>
      </c>
      <c r="CE4" s="167">
        <v>0.69430000000000003</v>
      </c>
      <c r="CF4" s="167">
        <v>0.68730000000000002</v>
      </c>
      <c r="CG4" s="167">
        <v>0.69110000000000005</v>
      </c>
      <c r="CH4" s="167">
        <v>0.69259999999999999</v>
      </c>
      <c r="CI4" s="167">
        <v>0.68920000000000003</v>
      </c>
      <c r="CJ4" s="167">
        <v>0.68220000000000003</v>
      </c>
      <c r="CK4" s="167">
        <v>0.68469999999999998</v>
      </c>
      <c r="CL4" s="167">
        <v>0.68049999999999999</v>
      </c>
      <c r="CM4" s="167">
        <v>0.66549999999999998</v>
      </c>
      <c r="CN4" s="167">
        <v>0.65180000000000005</v>
      </c>
      <c r="CO4" s="167">
        <v>0.64090000000000003</v>
      </c>
      <c r="CP4" s="167">
        <v>0.64429999999999998</v>
      </c>
      <c r="CQ4" s="167">
        <v>0.6462</v>
      </c>
      <c r="CR4" s="167">
        <v>0.62619999999999998</v>
      </c>
      <c r="CS4" s="167">
        <v>0.61309999999999998</v>
      </c>
      <c r="CT4" s="167">
        <v>0.61160000000000003</v>
      </c>
      <c r="CU4" s="167">
        <v>0.60440000000000005</v>
      </c>
      <c r="CV4" s="167">
        <v>0.58279999999999998</v>
      </c>
      <c r="CW4" s="167">
        <v>0.57050000000000001</v>
      </c>
      <c r="CX4" s="167">
        <v>0.55740000000000001</v>
      </c>
      <c r="CY4" s="167">
        <v>0.54410000000000003</v>
      </c>
      <c r="CZ4" s="167">
        <v>0.55110000000000003</v>
      </c>
      <c r="DA4" s="167">
        <v>0.52580000000000005</v>
      </c>
      <c r="DB4" s="167">
        <v>0.46739999999999998</v>
      </c>
    </row>
    <row r="5" spans="1:108" x14ac:dyDescent="0.25">
      <c r="B5">
        <v>2001</v>
      </c>
      <c r="C5" s="171">
        <v>0.8216</v>
      </c>
      <c r="D5" s="169">
        <v>0.85119999999999996</v>
      </c>
      <c r="E5" s="170">
        <v>0.85629999999999995</v>
      </c>
      <c r="F5" s="167">
        <v>8.3999999999999995E-3</v>
      </c>
      <c r="G5" s="167">
        <v>6.1000000000000004E-3</v>
      </c>
      <c r="H5" s="167">
        <v>4.3E-3</v>
      </c>
      <c r="I5" s="171">
        <v>0.83750000000000002</v>
      </c>
      <c r="J5" s="169">
        <v>0.86280000000000001</v>
      </c>
      <c r="K5" s="170">
        <v>0.86460000000000004</v>
      </c>
      <c r="L5" s="169">
        <v>0.8044</v>
      </c>
      <c r="M5" s="169">
        <v>0.8387</v>
      </c>
      <c r="N5" s="170">
        <v>0.84760000000000002</v>
      </c>
      <c r="O5" s="198">
        <v>2093</v>
      </c>
      <c r="P5" s="198">
        <v>3494</v>
      </c>
      <c r="Q5" s="205">
        <v>6768</v>
      </c>
      <c r="T5">
        <v>2001</v>
      </c>
      <c r="U5" s="167">
        <v>0.78879999999999995</v>
      </c>
      <c r="V5" s="167">
        <v>0.79790000000000005</v>
      </c>
      <c r="W5" s="167">
        <v>0.83360000000000001</v>
      </c>
      <c r="X5" s="167">
        <v>0.85899999999999999</v>
      </c>
      <c r="Y5" s="167">
        <v>0.8579</v>
      </c>
      <c r="Z5" s="167">
        <v>0.87890000000000001</v>
      </c>
      <c r="AA5" s="167">
        <v>0.82440000000000002</v>
      </c>
      <c r="AB5" s="167">
        <v>0.79500000000000004</v>
      </c>
      <c r="AC5" s="167">
        <v>0.80249999999999999</v>
      </c>
      <c r="AD5" s="167">
        <v>0.83540000000000003</v>
      </c>
      <c r="AE5" s="167">
        <v>0.82440000000000002</v>
      </c>
      <c r="AF5" s="176">
        <v>0.77910000000000001</v>
      </c>
      <c r="AG5" s="167">
        <v>0.86399999999999999</v>
      </c>
      <c r="AH5" s="167">
        <v>0.83130000000000004</v>
      </c>
      <c r="AI5" s="167">
        <v>0.77500000000000002</v>
      </c>
      <c r="AJ5" s="167">
        <v>0.81810000000000005</v>
      </c>
      <c r="AK5" s="167">
        <v>0.84350000000000003</v>
      </c>
      <c r="AL5" s="167">
        <v>0.83560000000000001</v>
      </c>
      <c r="AM5" s="176">
        <v>0.83030000000000004</v>
      </c>
      <c r="AN5" s="167">
        <v>0.82120000000000004</v>
      </c>
      <c r="AO5" s="167">
        <v>0.84189999999999998</v>
      </c>
      <c r="AP5" s="167">
        <v>0.87190000000000001</v>
      </c>
      <c r="AQ5" s="167">
        <v>0.873</v>
      </c>
      <c r="AR5" s="167">
        <v>0.84519999999999995</v>
      </c>
      <c r="AS5" s="178">
        <v>0.86160000000000003</v>
      </c>
      <c r="AT5" s="167">
        <v>0.85519999999999996</v>
      </c>
      <c r="AU5" s="167">
        <v>0.89139999999999997</v>
      </c>
      <c r="AV5" s="167">
        <v>0.86990000000000001</v>
      </c>
      <c r="AW5" s="167">
        <v>0.85860000000000003</v>
      </c>
      <c r="AX5" s="167">
        <v>0.83220000000000005</v>
      </c>
      <c r="AY5" s="167">
        <v>0.86119999999999997</v>
      </c>
      <c r="AZ5" s="167">
        <v>0.84160000000000001</v>
      </c>
      <c r="BA5" s="176">
        <v>0.85319999999999996</v>
      </c>
      <c r="BB5" s="167">
        <v>0.85709999999999997</v>
      </c>
      <c r="BC5" s="167">
        <v>0.84540000000000004</v>
      </c>
      <c r="BD5" s="167">
        <v>0.82730000000000004</v>
      </c>
      <c r="BE5" s="167">
        <v>0.8276</v>
      </c>
      <c r="BF5" s="167">
        <v>0.81810000000000005</v>
      </c>
      <c r="BG5" s="167">
        <v>0.79979999999999996</v>
      </c>
      <c r="BH5" s="167">
        <v>0.81040000000000001</v>
      </c>
      <c r="BI5" s="167">
        <v>0.81759999999999999</v>
      </c>
      <c r="BJ5" s="167">
        <v>0.79769999999999996</v>
      </c>
      <c r="BK5" s="167">
        <v>0.78790000000000004</v>
      </c>
      <c r="BL5" s="167">
        <v>0.76910000000000001</v>
      </c>
      <c r="BM5" s="167">
        <v>0.76480000000000004</v>
      </c>
      <c r="BN5" s="167">
        <v>0.76619999999999999</v>
      </c>
      <c r="BO5" s="167">
        <v>0.75580000000000003</v>
      </c>
      <c r="BP5" s="167">
        <v>0.75080000000000002</v>
      </c>
      <c r="BQ5" s="167">
        <v>0.74629999999999996</v>
      </c>
      <c r="BR5" s="167">
        <v>0.74909999999999999</v>
      </c>
      <c r="BS5" s="167">
        <v>0.74390000000000001</v>
      </c>
      <c r="BT5" s="167">
        <v>0.73850000000000005</v>
      </c>
      <c r="BU5" s="167">
        <v>0.73939999999999995</v>
      </c>
      <c r="BV5" s="167">
        <v>0.74409999999999998</v>
      </c>
      <c r="BW5" s="167">
        <v>0.7339</v>
      </c>
      <c r="BX5" s="167">
        <v>0.73129999999999995</v>
      </c>
      <c r="BY5" s="167">
        <v>0.73529999999999995</v>
      </c>
      <c r="BZ5" s="167">
        <v>0.7248</v>
      </c>
      <c r="CA5" s="167">
        <v>0.72529999999999994</v>
      </c>
      <c r="CB5" s="167">
        <v>0.71509999999999996</v>
      </c>
      <c r="CC5" s="167">
        <v>0.70589999999999997</v>
      </c>
      <c r="CD5" s="167">
        <v>0.71199999999999997</v>
      </c>
      <c r="CE5" s="167">
        <v>0.70899999999999996</v>
      </c>
      <c r="CF5" s="167">
        <v>0.70320000000000005</v>
      </c>
      <c r="CG5" s="167">
        <v>0.70040000000000002</v>
      </c>
      <c r="CH5" s="167">
        <v>0.70030000000000003</v>
      </c>
      <c r="CI5" s="167">
        <v>0.69359999999999999</v>
      </c>
      <c r="CJ5" s="167">
        <v>0.68279999999999996</v>
      </c>
      <c r="CK5" s="167">
        <v>0.6925</v>
      </c>
      <c r="CL5" s="167">
        <v>0.68020000000000003</v>
      </c>
      <c r="CM5" s="167">
        <v>0.66790000000000005</v>
      </c>
      <c r="CN5" s="167">
        <v>0.66869999999999996</v>
      </c>
      <c r="CO5" s="167">
        <v>0.65239999999999998</v>
      </c>
      <c r="CP5" s="167">
        <v>0.64800000000000002</v>
      </c>
      <c r="CQ5" s="167">
        <v>0.64</v>
      </c>
      <c r="CR5" s="167">
        <v>0.62609999999999999</v>
      </c>
      <c r="CS5" s="167">
        <v>0.61299999999999999</v>
      </c>
      <c r="CT5" s="167">
        <v>0.61019999999999996</v>
      </c>
      <c r="CU5" s="167">
        <v>0.60850000000000004</v>
      </c>
      <c r="CV5" s="167">
        <v>0.59</v>
      </c>
      <c r="CW5" s="167">
        <v>0.56740000000000002</v>
      </c>
      <c r="CX5" s="167">
        <v>0.55259999999999998</v>
      </c>
      <c r="CY5" s="167">
        <v>0.54679999999999995</v>
      </c>
      <c r="CZ5" s="167">
        <v>0.54710000000000003</v>
      </c>
      <c r="DA5" s="167">
        <v>0.51500000000000001</v>
      </c>
      <c r="DB5" s="167">
        <v>0.46779999999999999</v>
      </c>
    </row>
    <row r="6" spans="1:108" x14ac:dyDescent="0.25">
      <c r="B6">
        <v>2002</v>
      </c>
      <c r="C6" s="171">
        <v>0.82889999999999997</v>
      </c>
      <c r="D6" s="169">
        <v>0.84179999999999999</v>
      </c>
      <c r="E6" s="170">
        <v>0.8569</v>
      </c>
      <c r="F6" s="167">
        <v>8.6E-3</v>
      </c>
      <c r="G6" s="167">
        <v>6.1999999999999998E-3</v>
      </c>
      <c r="H6" s="167">
        <v>4.4000000000000003E-3</v>
      </c>
      <c r="I6" s="171">
        <v>0.84509999999999996</v>
      </c>
      <c r="J6" s="169">
        <v>0.85350000000000004</v>
      </c>
      <c r="K6" s="170">
        <v>0.86519999999999997</v>
      </c>
      <c r="L6" s="169">
        <v>0.81140000000000001</v>
      </c>
      <c r="M6" s="169">
        <v>0.82930000000000004</v>
      </c>
      <c r="N6" s="170">
        <v>0.84809999999999997</v>
      </c>
      <c r="O6" s="198">
        <v>1956</v>
      </c>
      <c r="P6" s="198">
        <v>3616</v>
      </c>
      <c r="Q6" s="205">
        <v>6689</v>
      </c>
      <c r="T6">
        <v>2002</v>
      </c>
      <c r="U6" s="167">
        <v>0.7651</v>
      </c>
      <c r="V6" s="167">
        <v>0.83740000000000003</v>
      </c>
      <c r="W6" s="167">
        <v>0.84319999999999995</v>
      </c>
      <c r="X6" s="167">
        <v>0.79659999999999997</v>
      </c>
      <c r="Y6" s="167">
        <v>0.84450000000000003</v>
      </c>
      <c r="Z6" s="167">
        <v>0.82579999999999998</v>
      </c>
      <c r="AA6" s="167">
        <v>0.83130000000000004</v>
      </c>
      <c r="AB6" s="167">
        <v>0.79400000000000004</v>
      </c>
      <c r="AC6" s="167">
        <v>0.83989999999999998</v>
      </c>
      <c r="AD6" s="167">
        <v>0.81359999999999999</v>
      </c>
      <c r="AE6" s="167">
        <v>0.83799999999999997</v>
      </c>
      <c r="AF6" s="176">
        <v>0.83860000000000001</v>
      </c>
      <c r="AG6" s="167">
        <v>0.81210000000000004</v>
      </c>
      <c r="AH6" s="167">
        <v>0.7984</v>
      </c>
      <c r="AI6" s="167">
        <v>0.80379999999999996</v>
      </c>
      <c r="AJ6" s="167">
        <v>0.85960000000000003</v>
      </c>
      <c r="AK6" s="167">
        <v>0.84399999999999997</v>
      </c>
      <c r="AL6" s="167">
        <v>0.83189999999999997</v>
      </c>
      <c r="AM6" s="176">
        <v>0.8276</v>
      </c>
      <c r="AN6" s="167">
        <v>0.84570000000000001</v>
      </c>
      <c r="AO6" s="167">
        <v>0.81489999999999996</v>
      </c>
      <c r="AP6" s="167">
        <v>0.83079999999999998</v>
      </c>
      <c r="AQ6" s="167">
        <v>0.88060000000000005</v>
      </c>
      <c r="AR6" s="167">
        <v>0.82440000000000002</v>
      </c>
      <c r="AS6" s="178">
        <v>0.85950000000000004</v>
      </c>
      <c r="AT6" s="167">
        <v>0.83650000000000002</v>
      </c>
      <c r="AU6" s="167">
        <v>0.84740000000000004</v>
      </c>
      <c r="AV6" s="167">
        <v>0.86650000000000005</v>
      </c>
      <c r="AW6" s="167">
        <v>0.85680000000000001</v>
      </c>
      <c r="AX6" s="167">
        <v>0.85640000000000005</v>
      </c>
      <c r="AY6" s="167">
        <v>0.85140000000000005</v>
      </c>
      <c r="AZ6" s="167">
        <v>0.87160000000000004</v>
      </c>
      <c r="BA6" s="176">
        <v>0.85250000000000004</v>
      </c>
      <c r="BB6" s="167">
        <v>0.85340000000000005</v>
      </c>
      <c r="BC6" s="167">
        <v>0.83860000000000001</v>
      </c>
      <c r="BD6" s="167">
        <v>0.84219999999999995</v>
      </c>
      <c r="BE6" s="167">
        <v>0.82879999999999998</v>
      </c>
      <c r="BF6" s="167">
        <v>0.82540000000000002</v>
      </c>
      <c r="BG6" s="167">
        <v>0.81679999999999997</v>
      </c>
      <c r="BH6" s="167">
        <v>0.81579999999999997</v>
      </c>
      <c r="BI6" s="167">
        <v>0.80289999999999995</v>
      </c>
      <c r="BJ6" s="167">
        <v>0.7984</v>
      </c>
      <c r="BK6" s="167">
        <v>0.7853</v>
      </c>
      <c r="BL6" s="167">
        <v>0.77610000000000001</v>
      </c>
      <c r="BM6" s="167">
        <v>0.76319999999999999</v>
      </c>
      <c r="BN6" s="167">
        <v>0.77669999999999995</v>
      </c>
      <c r="BO6" s="167">
        <v>0.76819999999999999</v>
      </c>
      <c r="BP6" s="167">
        <v>0.755</v>
      </c>
      <c r="BQ6" s="167">
        <v>0.74980000000000002</v>
      </c>
      <c r="BR6" s="167">
        <v>0.75170000000000003</v>
      </c>
      <c r="BS6" s="167">
        <v>0.75749999999999995</v>
      </c>
      <c r="BT6" s="167">
        <v>0.74629999999999996</v>
      </c>
      <c r="BU6" s="167">
        <v>0.74319999999999997</v>
      </c>
      <c r="BV6" s="167">
        <v>0.73909999999999998</v>
      </c>
      <c r="BW6" s="167">
        <v>0.74480000000000002</v>
      </c>
      <c r="BX6" s="167">
        <v>0.73350000000000004</v>
      </c>
      <c r="BY6" s="167">
        <v>0.75129999999999997</v>
      </c>
      <c r="BZ6" s="167">
        <v>0.73419999999999996</v>
      </c>
      <c r="CA6" s="167">
        <v>0.72470000000000001</v>
      </c>
      <c r="CB6" s="167">
        <v>0.72289999999999999</v>
      </c>
      <c r="CC6" s="167">
        <v>0.71709999999999996</v>
      </c>
      <c r="CD6" s="167">
        <v>0.70789999999999997</v>
      </c>
      <c r="CE6" s="167">
        <v>0.70209999999999995</v>
      </c>
      <c r="CF6" s="167">
        <v>0.71509999999999996</v>
      </c>
      <c r="CG6" s="167">
        <v>0.70430000000000004</v>
      </c>
      <c r="CH6" s="167">
        <v>0.7177</v>
      </c>
      <c r="CI6" s="167">
        <v>0.7046</v>
      </c>
      <c r="CJ6" s="167">
        <v>0.69120000000000004</v>
      </c>
      <c r="CK6" s="167">
        <v>0.68330000000000002</v>
      </c>
      <c r="CL6" s="167">
        <v>0.68279999999999996</v>
      </c>
      <c r="CM6" s="167">
        <v>0.66839999999999999</v>
      </c>
      <c r="CN6" s="167">
        <v>0.65839999999999999</v>
      </c>
      <c r="CO6" s="167">
        <v>0.66679999999999995</v>
      </c>
      <c r="CP6" s="167">
        <v>0.64670000000000005</v>
      </c>
      <c r="CQ6" s="167">
        <v>0.64329999999999998</v>
      </c>
      <c r="CR6" s="167">
        <v>0.62919999999999998</v>
      </c>
      <c r="CS6" s="167">
        <v>0.62919999999999998</v>
      </c>
      <c r="CT6" s="167">
        <v>0.61</v>
      </c>
      <c r="CU6" s="167">
        <v>0.60440000000000005</v>
      </c>
      <c r="CV6" s="167">
        <v>0.59599999999999997</v>
      </c>
      <c r="CW6" s="167">
        <v>0.57809999999999995</v>
      </c>
      <c r="CX6" s="167">
        <v>0.55510000000000004</v>
      </c>
      <c r="CY6" s="167">
        <v>0.54710000000000003</v>
      </c>
      <c r="CZ6" s="167">
        <v>0.53400000000000003</v>
      </c>
      <c r="DA6" s="167">
        <v>0.51870000000000005</v>
      </c>
      <c r="DB6" s="167">
        <v>0.47039999999999998</v>
      </c>
    </row>
    <row r="7" spans="1:108" x14ac:dyDescent="0.25">
      <c r="B7">
        <v>2003</v>
      </c>
      <c r="C7" s="171">
        <v>0.84430000000000005</v>
      </c>
      <c r="D7" s="169">
        <v>0.85340000000000005</v>
      </c>
      <c r="E7" s="170">
        <v>0.86250000000000004</v>
      </c>
      <c r="F7" s="167">
        <v>8.2000000000000007E-3</v>
      </c>
      <c r="G7" s="167">
        <v>5.8999999999999999E-3</v>
      </c>
      <c r="H7" s="167">
        <v>4.3E-3</v>
      </c>
      <c r="I7" s="171">
        <v>0.85960000000000003</v>
      </c>
      <c r="J7" s="169">
        <v>0.86460000000000004</v>
      </c>
      <c r="K7" s="170">
        <v>0.87080000000000002</v>
      </c>
      <c r="L7" s="169">
        <v>0.82740000000000002</v>
      </c>
      <c r="M7" s="169">
        <v>0.84140000000000004</v>
      </c>
      <c r="N7" s="170">
        <v>0.8538</v>
      </c>
      <c r="O7" s="198">
        <v>1988</v>
      </c>
      <c r="P7" s="198">
        <v>3693</v>
      </c>
      <c r="Q7" s="205">
        <v>6569</v>
      </c>
      <c r="T7">
        <v>2003</v>
      </c>
      <c r="U7" s="167">
        <v>0.7661</v>
      </c>
      <c r="V7" s="167">
        <v>0.85729999999999995</v>
      </c>
      <c r="W7" s="167">
        <v>0.85919999999999996</v>
      </c>
      <c r="X7" s="167">
        <v>0.87970000000000004</v>
      </c>
      <c r="Y7" s="167">
        <v>0.87849999999999995</v>
      </c>
      <c r="Z7" s="167">
        <v>0.8569</v>
      </c>
      <c r="AA7" s="167">
        <v>0.83979999999999999</v>
      </c>
      <c r="AB7" s="167">
        <v>0.81910000000000005</v>
      </c>
      <c r="AC7" s="167">
        <v>0.82579999999999998</v>
      </c>
      <c r="AD7" s="167">
        <v>0.86699999999999999</v>
      </c>
      <c r="AE7" s="167">
        <v>0.8427</v>
      </c>
      <c r="AF7" s="176">
        <v>0.83940000000000003</v>
      </c>
      <c r="AG7" s="167">
        <v>0.82099999999999995</v>
      </c>
      <c r="AH7" s="167">
        <v>0.8458</v>
      </c>
      <c r="AI7" s="167">
        <v>0.84040000000000004</v>
      </c>
      <c r="AJ7" s="167">
        <v>0.85099999999999998</v>
      </c>
      <c r="AK7" s="167">
        <v>0.85750000000000004</v>
      </c>
      <c r="AL7" s="167">
        <v>0.84399999999999997</v>
      </c>
      <c r="AM7" s="176">
        <v>0.85370000000000001</v>
      </c>
      <c r="AN7" s="167">
        <v>0.82879999999999998</v>
      </c>
      <c r="AO7" s="167">
        <v>0.83040000000000003</v>
      </c>
      <c r="AP7" s="167">
        <v>0.85460000000000003</v>
      </c>
      <c r="AQ7" s="167">
        <v>0.86360000000000003</v>
      </c>
      <c r="AR7" s="167">
        <v>0.85589999999999999</v>
      </c>
      <c r="AS7" s="178">
        <v>0.87209999999999999</v>
      </c>
      <c r="AT7" s="167">
        <v>0.85719999999999996</v>
      </c>
      <c r="AU7" s="167">
        <v>0.87819999999999998</v>
      </c>
      <c r="AV7" s="167">
        <v>0.87709999999999999</v>
      </c>
      <c r="AW7" s="167">
        <v>0.85529999999999995</v>
      </c>
      <c r="AX7" s="167">
        <v>0.8619</v>
      </c>
      <c r="AY7" s="167">
        <v>0.8538</v>
      </c>
      <c r="AZ7" s="167">
        <v>0.85909999999999997</v>
      </c>
      <c r="BA7" s="176">
        <v>0.8528</v>
      </c>
      <c r="BB7" s="167">
        <v>0.84430000000000005</v>
      </c>
      <c r="BC7" s="167">
        <v>0.83740000000000003</v>
      </c>
      <c r="BD7" s="167">
        <v>0.85809999999999997</v>
      </c>
      <c r="BE7" s="167">
        <v>0.84009999999999996</v>
      </c>
      <c r="BF7" s="167">
        <v>0.8246</v>
      </c>
      <c r="BG7" s="167">
        <v>0.82620000000000005</v>
      </c>
      <c r="BH7" s="167">
        <v>0.80220000000000002</v>
      </c>
      <c r="BI7" s="167">
        <v>0.81789999999999996</v>
      </c>
      <c r="BJ7" s="167">
        <v>0.80669999999999997</v>
      </c>
      <c r="BK7" s="167">
        <v>0.79590000000000005</v>
      </c>
      <c r="BL7" s="167">
        <v>0.79990000000000006</v>
      </c>
      <c r="BM7" s="167">
        <v>0.78290000000000004</v>
      </c>
      <c r="BN7" s="167">
        <v>0.77500000000000002</v>
      </c>
      <c r="BO7" s="167">
        <v>0.77500000000000002</v>
      </c>
      <c r="BP7" s="167">
        <v>0.76829999999999998</v>
      </c>
      <c r="BQ7" s="167">
        <v>0.75690000000000002</v>
      </c>
      <c r="BR7" s="167">
        <v>0.74329999999999996</v>
      </c>
      <c r="BS7" s="167">
        <v>0.75460000000000005</v>
      </c>
      <c r="BT7" s="167">
        <v>0.74060000000000004</v>
      </c>
      <c r="BU7" s="167">
        <v>0.72960000000000003</v>
      </c>
      <c r="BV7" s="167">
        <v>0.73980000000000001</v>
      </c>
      <c r="BW7" s="167">
        <v>0.73370000000000002</v>
      </c>
      <c r="BX7" s="167">
        <v>0.7329</v>
      </c>
      <c r="BY7" s="167">
        <v>0.73929999999999996</v>
      </c>
      <c r="BZ7" s="167">
        <v>0.72829999999999995</v>
      </c>
      <c r="CA7" s="167">
        <v>0.72529999999999994</v>
      </c>
      <c r="CB7" s="167">
        <v>0.71860000000000002</v>
      </c>
      <c r="CC7" s="167">
        <v>0.71419999999999995</v>
      </c>
      <c r="CD7" s="167">
        <v>0.71399999999999997</v>
      </c>
      <c r="CE7" s="167">
        <v>0.69579999999999997</v>
      </c>
      <c r="CF7" s="167">
        <v>0.69979999999999998</v>
      </c>
      <c r="CG7" s="167">
        <v>0.69950000000000001</v>
      </c>
      <c r="CH7" s="167">
        <v>0.70379999999999998</v>
      </c>
      <c r="CI7" s="167">
        <v>0.6885</v>
      </c>
      <c r="CJ7" s="167">
        <v>0.68840000000000001</v>
      </c>
      <c r="CK7" s="167">
        <v>0.6804</v>
      </c>
      <c r="CL7" s="167">
        <v>0.67759999999999998</v>
      </c>
      <c r="CM7" s="167">
        <v>0.65620000000000001</v>
      </c>
      <c r="CN7" s="167">
        <v>0.66239999999999999</v>
      </c>
      <c r="CO7" s="167">
        <v>0.64700000000000002</v>
      </c>
      <c r="CP7" s="167">
        <v>0.63449999999999995</v>
      </c>
      <c r="CQ7" s="167">
        <v>0.63600000000000001</v>
      </c>
      <c r="CR7" s="167">
        <v>0.62219999999999998</v>
      </c>
      <c r="CS7" s="167">
        <v>0.61409999999999998</v>
      </c>
      <c r="CT7" s="167">
        <v>0.6109</v>
      </c>
      <c r="CU7" s="167">
        <v>0.6048</v>
      </c>
      <c r="CV7" s="167">
        <v>0.57889999999999997</v>
      </c>
      <c r="CW7" s="167">
        <v>0.56989999999999996</v>
      </c>
      <c r="CX7" s="167">
        <v>0.55169999999999997</v>
      </c>
      <c r="CY7" s="167">
        <v>0.54379999999999995</v>
      </c>
      <c r="CZ7" s="167">
        <v>0.5363</v>
      </c>
      <c r="DA7" s="167">
        <v>0.50939999999999996</v>
      </c>
      <c r="DB7" s="167">
        <v>0.4602</v>
      </c>
    </row>
    <row r="8" spans="1:108" x14ac:dyDescent="0.25">
      <c r="B8">
        <v>2004</v>
      </c>
      <c r="C8" s="171">
        <v>0.84019999999999995</v>
      </c>
      <c r="D8" s="169">
        <v>0.86160000000000003</v>
      </c>
      <c r="E8" s="170">
        <v>0.87060000000000004</v>
      </c>
      <c r="F8" s="167">
        <v>8.0000000000000002E-3</v>
      </c>
      <c r="G8" s="167">
        <v>5.5999999999999999E-3</v>
      </c>
      <c r="H8" s="167">
        <v>4.1000000000000003E-3</v>
      </c>
      <c r="I8" s="171">
        <v>0.85529999999999995</v>
      </c>
      <c r="J8" s="169">
        <v>0.87219999999999998</v>
      </c>
      <c r="K8" s="170">
        <v>0.87849999999999995</v>
      </c>
      <c r="L8" s="169">
        <v>0.82369999999999999</v>
      </c>
      <c r="M8" s="169">
        <v>0.85009999999999997</v>
      </c>
      <c r="N8" s="170">
        <v>0.86219999999999997</v>
      </c>
      <c r="O8" s="198">
        <v>2107</v>
      </c>
      <c r="P8" s="198">
        <v>3883</v>
      </c>
      <c r="Q8" s="205">
        <v>6826</v>
      </c>
      <c r="T8">
        <v>2004</v>
      </c>
      <c r="U8" s="167">
        <v>0.78420000000000001</v>
      </c>
      <c r="V8" s="167">
        <v>0.86270000000000002</v>
      </c>
      <c r="W8" s="167">
        <v>0.85499999999999998</v>
      </c>
      <c r="X8" s="167">
        <v>0.8548</v>
      </c>
      <c r="Y8" s="167">
        <v>0.86560000000000004</v>
      </c>
      <c r="Z8" s="167">
        <v>0.86719999999999997</v>
      </c>
      <c r="AA8" s="167">
        <v>0.83660000000000001</v>
      </c>
      <c r="AB8" s="167">
        <v>0.85389999999999999</v>
      </c>
      <c r="AC8" s="167">
        <v>0.877</v>
      </c>
      <c r="AD8" s="167">
        <v>0.84640000000000004</v>
      </c>
      <c r="AE8" s="167">
        <v>0.85589999999999999</v>
      </c>
      <c r="AF8" s="176">
        <v>0.84040000000000004</v>
      </c>
      <c r="AG8" s="167">
        <v>0.81069999999999998</v>
      </c>
      <c r="AH8" s="167">
        <v>0.82489999999999997</v>
      </c>
      <c r="AI8" s="167">
        <v>0.87019999999999997</v>
      </c>
      <c r="AJ8" s="167">
        <v>0.84499999999999997</v>
      </c>
      <c r="AK8" s="167">
        <v>0.82909999999999995</v>
      </c>
      <c r="AL8" s="167">
        <v>0.85209999999999997</v>
      </c>
      <c r="AM8" s="176">
        <v>0.85370000000000001</v>
      </c>
      <c r="AN8" s="167">
        <v>0.85189999999999999</v>
      </c>
      <c r="AO8" s="167">
        <v>0.85850000000000004</v>
      </c>
      <c r="AP8" s="167">
        <v>0.85440000000000005</v>
      </c>
      <c r="AQ8" s="167">
        <v>0.88370000000000004</v>
      </c>
      <c r="AR8" s="167">
        <v>0.84399999999999997</v>
      </c>
      <c r="AS8" s="178">
        <v>0.87529999999999997</v>
      </c>
      <c r="AT8" s="167">
        <v>0.87680000000000002</v>
      </c>
      <c r="AU8" s="167">
        <v>0.86499999999999999</v>
      </c>
      <c r="AV8" s="167">
        <v>0.89470000000000005</v>
      </c>
      <c r="AW8" s="167">
        <v>0.872</v>
      </c>
      <c r="AX8" s="167">
        <v>0.8659</v>
      </c>
      <c r="AY8" s="167">
        <v>0.8619</v>
      </c>
      <c r="AZ8" s="167">
        <v>0.86329999999999996</v>
      </c>
      <c r="BA8" s="176">
        <v>0.85419999999999996</v>
      </c>
      <c r="BB8" s="167">
        <v>0.85350000000000004</v>
      </c>
      <c r="BC8" s="167">
        <v>0.85840000000000005</v>
      </c>
      <c r="BD8" s="167">
        <v>0.85060000000000002</v>
      </c>
      <c r="BE8" s="167">
        <v>0.85099999999999998</v>
      </c>
      <c r="BF8" s="167">
        <v>0.83299999999999996</v>
      </c>
      <c r="BG8" s="167">
        <v>0.83509999999999995</v>
      </c>
      <c r="BH8" s="167">
        <v>0.82420000000000004</v>
      </c>
      <c r="BI8" s="167">
        <v>0.83209999999999995</v>
      </c>
      <c r="BJ8" s="167">
        <v>0.82040000000000002</v>
      </c>
      <c r="BK8" s="167">
        <v>0.80300000000000005</v>
      </c>
      <c r="BL8" s="167">
        <v>0.80579999999999996</v>
      </c>
      <c r="BM8" s="167">
        <v>0.78790000000000004</v>
      </c>
      <c r="BN8" s="167">
        <v>0.78700000000000003</v>
      </c>
      <c r="BO8" s="167">
        <v>0.78090000000000004</v>
      </c>
      <c r="BP8" s="167">
        <v>0.7772</v>
      </c>
      <c r="BQ8" s="167">
        <v>0.76470000000000005</v>
      </c>
      <c r="BR8" s="167">
        <v>0.76149999999999995</v>
      </c>
      <c r="BS8" s="167">
        <v>0.76129999999999998</v>
      </c>
      <c r="BT8" s="167">
        <v>0.74619999999999997</v>
      </c>
      <c r="BU8" s="167">
        <v>0.75019999999999998</v>
      </c>
      <c r="BV8" s="167">
        <v>0.74</v>
      </c>
      <c r="BW8" s="167">
        <v>0.74250000000000005</v>
      </c>
      <c r="BX8" s="167">
        <v>0.74380000000000002</v>
      </c>
      <c r="BY8" s="167">
        <v>0.74260000000000004</v>
      </c>
      <c r="BZ8" s="167">
        <v>0.73629999999999995</v>
      </c>
      <c r="CA8" s="167">
        <v>0.73019999999999996</v>
      </c>
      <c r="CB8" s="167">
        <v>0.72</v>
      </c>
      <c r="CC8" s="167">
        <v>0.71950000000000003</v>
      </c>
      <c r="CD8" s="167">
        <v>0.71220000000000006</v>
      </c>
      <c r="CE8" s="167">
        <v>0.70920000000000005</v>
      </c>
      <c r="CF8" s="167">
        <v>0.70820000000000005</v>
      </c>
      <c r="CG8" s="167">
        <v>0.70209999999999995</v>
      </c>
      <c r="CH8" s="167">
        <v>0.71130000000000004</v>
      </c>
      <c r="CI8" s="167">
        <v>0.70469999999999999</v>
      </c>
      <c r="CJ8" s="167">
        <v>0.70169999999999999</v>
      </c>
      <c r="CK8" s="167">
        <v>0.69240000000000002</v>
      </c>
      <c r="CL8" s="167">
        <v>0.68579999999999997</v>
      </c>
      <c r="CM8" s="167">
        <v>0.67079999999999995</v>
      </c>
      <c r="CN8" s="167">
        <v>0.66010000000000002</v>
      </c>
      <c r="CO8" s="167">
        <v>0.6512</v>
      </c>
      <c r="CP8" s="167">
        <v>0.64739999999999998</v>
      </c>
      <c r="CQ8" s="167">
        <v>0.64370000000000005</v>
      </c>
      <c r="CR8" s="167">
        <v>0.63119999999999998</v>
      </c>
      <c r="CS8" s="167">
        <v>0.62450000000000006</v>
      </c>
      <c r="CT8" s="167">
        <v>0.61199999999999999</v>
      </c>
      <c r="CU8" s="167">
        <v>0.60409999999999997</v>
      </c>
      <c r="CV8" s="167">
        <v>0.58379999999999999</v>
      </c>
      <c r="CW8" s="167">
        <v>0.56589999999999996</v>
      </c>
      <c r="CX8" s="167">
        <v>0.56220000000000003</v>
      </c>
      <c r="CY8" s="167">
        <v>0.54790000000000005</v>
      </c>
      <c r="CZ8" s="167">
        <v>0.53510000000000002</v>
      </c>
      <c r="DA8" s="167">
        <v>0.52929999999999999</v>
      </c>
      <c r="DB8" s="167">
        <v>0.4577</v>
      </c>
    </row>
    <row r="9" spans="1:108" x14ac:dyDescent="0.25">
      <c r="B9">
        <v>2005</v>
      </c>
      <c r="C9" s="171">
        <v>0.85260000000000002</v>
      </c>
      <c r="D9" s="169">
        <v>0.86929999999999996</v>
      </c>
      <c r="E9" s="170">
        <v>0.86670000000000003</v>
      </c>
      <c r="F9" s="167">
        <v>7.7000000000000002E-3</v>
      </c>
      <c r="G9" s="167">
        <v>5.4999999999999997E-3</v>
      </c>
      <c r="H9" s="167">
        <v>4.1000000000000003E-3</v>
      </c>
      <c r="I9" s="171">
        <v>0.86699999999999999</v>
      </c>
      <c r="J9" s="169">
        <v>0.87960000000000005</v>
      </c>
      <c r="K9" s="170">
        <v>0.87460000000000004</v>
      </c>
      <c r="L9" s="169">
        <v>0.8367</v>
      </c>
      <c r="M9" s="169">
        <v>0.85819999999999996</v>
      </c>
      <c r="N9" s="170">
        <v>0.85840000000000005</v>
      </c>
      <c r="O9" s="198">
        <v>2127</v>
      </c>
      <c r="P9" s="198">
        <v>3938</v>
      </c>
      <c r="Q9" s="205">
        <v>7072</v>
      </c>
      <c r="T9">
        <v>2005</v>
      </c>
      <c r="U9" s="167">
        <v>0.79949999999999999</v>
      </c>
      <c r="V9" s="167">
        <v>0.85040000000000004</v>
      </c>
      <c r="W9" s="167">
        <v>0.86439999999999995</v>
      </c>
      <c r="X9" s="167">
        <v>0.86029999999999995</v>
      </c>
      <c r="Y9" s="167">
        <v>0.87419999999999998</v>
      </c>
      <c r="Z9" s="167">
        <v>0.88280000000000003</v>
      </c>
      <c r="AA9" s="167">
        <v>0.81820000000000004</v>
      </c>
      <c r="AB9" s="167">
        <v>0.84340000000000004</v>
      </c>
      <c r="AC9" s="167">
        <v>0.80159999999999998</v>
      </c>
      <c r="AD9" s="167">
        <v>0.90529999999999999</v>
      </c>
      <c r="AE9" s="167">
        <v>0.8337</v>
      </c>
      <c r="AF9" s="176">
        <v>0.82579999999999998</v>
      </c>
      <c r="AG9" s="167">
        <v>0.83560000000000001</v>
      </c>
      <c r="AH9" s="167">
        <v>0.86560000000000004</v>
      </c>
      <c r="AI9" s="167">
        <v>0.81569999999999998</v>
      </c>
      <c r="AJ9" s="167">
        <v>0.85009999999999997</v>
      </c>
      <c r="AK9" s="167">
        <v>0.88</v>
      </c>
      <c r="AL9" s="167">
        <v>0.87429999999999997</v>
      </c>
      <c r="AM9" s="176">
        <v>0.82930000000000004</v>
      </c>
      <c r="AN9" s="167">
        <v>0.85750000000000004</v>
      </c>
      <c r="AO9" s="167">
        <v>0.88919999999999999</v>
      </c>
      <c r="AP9" s="167">
        <v>0.87180000000000002</v>
      </c>
      <c r="AQ9" s="167">
        <v>0.87690000000000001</v>
      </c>
      <c r="AR9" s="167">
        <v>0.86160000000000003</v>
      </c>
      <c r="AS9" s="178">
        <v>0.88280000000000003</v>
      </c>
      <c r="AT9" s="167">
        <v>0.87329999999999997</v>
      </c>
      <c r="AU9" s="167">
        <v>0.8669</v>
      </c>
      <c r="AV9" s="167">
        <v>0.87719999999999998</v>
      </c>
      <c r="AW9" s="167">
        <v>0.87360000000000004</v>
      </c>
      <c r="AX9" s="167">
        <v>0.87529999999999997</v>
      </c>
      <c r="AY9" s="167">
        <v>0.86670000000000003</v>
      </c>
      <c r="AZ9" s="167">
        <v>0.84189999999999998</v>
      </c>
      <c r="BA9" s="176">
        <v>0.86699999999999999</v>
      </c>
      <c r="BB9" s="167">
        <v>0.87380000000000002</v>
      </c>
      <c r="BC9" s="167">
        <v>0.85589999999999999</v>
      </c>
      <c r="BD9" s="167">
        <v>0.86729999999999996</v>
      </c>
      <c r="BE9" s="167">
        <v>0.86180000000000001</v>
      </c>
      <c r="BF9" s="167">
        <v>0.85219999999999996</v>
      </c>
      <c r="BG9" s="167">
        <v>0.83709999999999996</v>
      </c>
      <c r="BH9" s="167">
        <v>0.83779999999999999</v>
      </c>
      <c r="BI9" s="167">
        <v>0.83760000000000001</v>
      </c>
      <c r="BJ9" s="167">
        <v>0.82350000000000001</v>
      </c>
      <c r="BK9" s="167">
        <v>0.81020000000000003</v>
      </c>
      <c r="BL9" s="167">
        <v>0.79630000000000001</v>
      </c>
      <c r="BM9" s="167">
        <v>0.78290000000000004</v>
      </c>
      <c r="BN9" s="167">
        <v>0.78520000000000001</v>
      </c>
      <c r="BO9" s="167">
        <v>0.78280000000000005</v>
      </c>
      <c r="BP9" s="167">
        <v>0.77539999999999998</v>
      </c>
      <c r="BQ9" s="167">
        <v>0.76880000000000004</v>
      </c>
      <c r="BR9" s="167">
        <v>0.76549999999999996</v>
      </c>
      <c r="BS9" s="167">
        <v>0.77149999999999996</v>
      </c>
      <c r="BT9" s="167">
        <v>0.74929999999999997</v>
      </c>
      <c r="BU9" s="167">
        <v>0.75219999999999998</v>
      </c>
      <c r="BV9" s="167">
        <v>0.74550000000000005</v>
      </c>
      <c r="BW9" s="167">
        <v>0.74360000000000004</v>
      </c>
      <c r="BX9" s="167">
        <v>0.73899999999999999</v>
      </c>
      <c r="BY9" s="167">
        <v>0.74870000000000003</v>
      </c>
      <c r="BZ9" s="167">
        <v>0.74080000000000001</v>
      </c>
      <c r="CA9" s="167">
        <v>0.7389</v>
      </c>
      <c r="CB9" s="167">
        <v>0.72909999999999997</v>
      </c>
      <c r="CC9" s="167">
        <v>0.72099999999999997</v>
      </c>
      <c r="CD9" s="167">
        <v>0.71519999999999995</v>
      </c>
      <c r="CE9" s="167">
        <v>0.7127</v>
      </c>
      <c r="CF9" s="167">
        <v>0.70809999999999995</v>
      </c>
      <c r="CG9" s="167">
        <v>0.70350000000000001</v>
      </c>
      <c r="CH9" s="167">
        <v>0.71689999999999998</v>
      </c>
      <c r="CI9" s="167">
        <v>0.7147</v>
      </c>
      <c r="CJ9" s="167">
        <v>0.69910000000000005</v>
      </c>
      <c r="CK9" s="167">
        <v>0.69730000000000003</v>
      </c>
      <c r="CL9" s="167">
        <v>0.6845</v>
      </c>
      <c r="CM9" s="167">
        <v>0.66859999999999997</v>
      </c>
      <c r="CN9" s="167">
        <v>0.65680000000000005</v>
      </c>
      <c r="CO9" s="167">
        <v>0.65849999999999997</v>
      </c>
      <c r="CP9" s="167">
        <v>0.65080000000000005</v>
      </c>
      <c r="CQ9" s="167">
        <v>0.64229999999999998</v>
      </c>
      <c r="CR9" s="167">
        <v>0.63419999999999999</v>
      </c>
      <c r="CS9" s="167">
        <v>0.62790000000000001</v>
      </c>
      <c r="CT9" s="167">
        <v>0.61470000000000002</v>
      </c>
      <c r="CU9" s="167">
        <v>0.59379999999999999</v>
      </c>
      <c r="CV9" s="167">
        <v>0.5857</v>
      </c>
      <c r="CW9" s="167">
        <v>0.57330000000000003</v>
      </c>
      <c r="CX9" s="167">
        <v>0.56769999999999998</v>
      </c>
      <c r="CY9" s="167">
        <v>0.56179999999999997</v>
      </c>
      <c r="CZ9" s="167">
        <v>0.54090000000000005</v>
      </c>
      <c r="DA9" s="167">
        <v>0.53490000000000004</v>
      </c>
      <c r="DB9" s="167">
        <v>0.46949999999999997</v>
      </c>
    </row>
    <row r="10" spans="1:108" x14ac:dyDescent="0.25">
      <c r="B10">
        <v>2006</v>
      </c>
      <c r="C10" s="171">
        <v>0.85450000000000004</v>
      </c>
      <c r="D10" s="169">
        <v>0.85570000000000002</v>
      </c>
      <c r="E10" s="170">
        <v>0.87480000000000002</v>
      </c>
      <c r="F10" s="167">
        <v>7.7999999999999996E-3</v>
      </c>
      <c r="G10" s="167">
        <v>5.7000000000000002E-3</v>
      </c>
      <c r="H10" s="167">
        <v>4.0000000000000001E-3</v>
      </c>
      <c r="I10" s="171">
        <v>0.86909999999999998</v>
      </c>
      <c r="J10" s="169">
        <v>0.86650000000000005</v>
      </c>
      <c r="K10" s="170">
        <v>0.88239999999999996</v>
      </c>
      <c r="L10" s="169">
        <v>0.83850000000000002</v>
      </c>
      <c r="M10" s="169">
        <v>0.84409999999999996</v>
      </c>
      <c r="N10" s="170">
        <v>0.86670000000000003</v>
      </c>
      <c r="O10" s="198">
        <v>2071</v>
      </c>
      <c r="P10" s="198">
        <v>3929</v>
      </c>
      <c r="Q10" s="205">
        <v>7102</v>
      </c>
      <c r="T10">
        <v>2006</v>
      </c>
      <c r="U10" s="167">
        <v>0.7893</v>
      </c>
      <c r="V10" s="167">
        <v>0.83609999999999995</v>
      </c>
      <c r="W10" s="167">
        <v>0.86670000000000003</v>
      </c>
      <c r="X10" s="167">
        <v>0.86240000000000006</v>
      </c>
      <c r="Y10" s="167">
        <v>0.89539999999999997</v>
      </c>
      <c r="Z10" s="167">
        <v>0.89239999999999997</v>
      </c>
      <c r="AA10" s="167">
        <v>0.8478</v>
      </c>
      <c r="AB10" s="167">
        <v>0.8911</v>
      </c>
      <c r="AC10" s="167">
        <v>0.85499999999999998</v>
      </c>
      <c r="AD10" s="167">
        <v>0.85929999999999995</v>
      </c>
      <c r="AE10" s="167">
        <v>0.82489999999999997</v>
      </c>
      <c r="AF10" s="176">
        <v>0.80659999999999998</v>
      </c>
      <c r="AG10" s="167">
        <v>0.8669</v>
      </c>
      <c r="AH10" s="167">
        <v>0.8458</v>
      </c>
      <c r="AI10" s="167">
        <v>0.87619999999999998</v>
      </c>
      <c r="AJ10" s="167">
        <v>0.85640000000000005</v>
      </c>
      <c r="AK10" s="167">
        <v>0.85340000000000005</v>
      </c>
      <c r="AL10" s="167">
        <v>0.86280000000000001</v>
      </c>
      <c r="AM10" s="176">
        <v>0.86170000000000002</v>
      </c>
      <c r="AN10" s="167">
        <v>0.80840000000000001</v>
      </c>
      <c r="AO10" s="167">
        <v>0.80489999999999995</v>
      </c>
      <c r="AP10" s="167">
        <v>0.88019999999999998</v>
      </c>
      <c r="AQ10" s="167">
        <v>0.86309999999999998</v>
      </c>
      <c r="AR10" s="167">
        <v>0.87760000000000005</v>
      </c>
      <c r="AS10" s="178">
        <v>0.87190000000000001</v>
      </c>
      <c r="AT10" s="167">
        <v>0.88680000000000003</v>
      </c>
      <c r="AU10" s="167">
        <v>0.87749999999999995</v>
      </c>
      <c r="AV10" s="167">
        <v>0.85329999999999995</v>
      </c>
      <c r="AW10" s="167">
        <v>0.89449999999999996</v>
      </c>
      <c r="AX10" s="167">
        <v>0.87909999999999999</v>
      </c>
      <c r="AY10" s="167">
        <v>0.87090000000000001</v>
      </c>
      <c r="AZ10" s="167">
        <v>0.86670000000000003</v>
      </c>
      <c r="BA10" s="176">
        <v>0.85870000000000002</v>
      </c>
      <c r="BB10" s="167">
        <v>0.85899999999999999</v>
      </c>
      <c r="BC10" s="167">
        <v>0.87680000000000002</v>
      </c>
      <c r="BD10" s="167">
        <v>0.86019999999999996</v>
      </c>
      <c r="BE10" s="167">
        <v>0.85070000000000001</v>
      </c>
      <c r="BF10" s="167">
        <v>0.84889999999999999</v>
      </c>
      <c r="BG10" s="167">
        <v>0.84889999999999999</v>
      </c>
      <c r="BH10" s="167">
        <v>0.8377</v>
      </c>
      <c r="BI10" s="167">
        <v>0.83150000000000002</v>
      </c>
      <c r="BJ10" s="167">
        <v>0.82579999999999998</v>
      </c>
      <c r="BK10" s="167">
        <v>0.80840000000000001</v>
      </c>
      <c r="BL10" s="167">
        <v>0.81659999999999999</v>
      </c>
      <c r="BM10" s="167">
        <v>0.81179999999999997</v>
      </c>
      <c r="BN10" s="167">
        <v>0.79779999999999995</v>
      </c>
      <c r="BO10" s="167">
        <v>0.79459999999999997</v>
      </c>
      <c r="BP10" s="167">
        <v>0.79430000000000001</v>
      </c>
      <c r="BQ10" s="167">
        <v>0.78190000000000004</v>
      </c>
      <c r="BR10" s="167">
        <v>0.76449999999999996</v>
      </c>
      <c r="BS10" s="167">
        <v>0.77339999999999998</v>
      </c>
      <c r="BT10" s="167">
        <v>0.76119999999999999</v>
      </c>
      <c r="BU10" s="167">
        <v>0.75839999999999996</v>
      </c>
      <c r="BV10" s="167">
        <v>0.74490000000000001</v>
      </c>
      <c r="BW10" s="167">
        <v>0.74470000000000003</v>
      </c>
      <c r="BX10" s="167">
        <v>0.74939999999999996</v>
      </c>
      <c r="BY10" s="167">
        <v>0.73929999999999996</v>
      </c>
      <c r="BZ10" s="167">
        <v>0.74180000000000001</v>
      </c>
      <c r="CA10" s="167">
        <v>0.74839999999999995</v>
      </c>
      <c r="CB10" s="167">
        <v>0.74670000000000003</v>
      </c>
      <c r="CC10" s="167">
        <v>0.74609999999999999</v>
      </c>
      <c r="CD10" s="167">
        <v>0.73299999999999998</v>
      </c>
      <c r="CE10" s="167">
        <v>0.7248</v>
      </c>
      <c r="CF10" s="167">
        <v>0.72699999999999998</v>
      </c>
      <c r="CG10" s="167">
        <v>0.71809999999999996</v>
      </c>
      <c r="CH10" s="167">
        <v>0.73640000000000005</v>
      </c>
      <c r="CI10" s="167">
        <v>0.71279999999999999</v>
      </c>
      <c r="CJ10" s="167">
        <v>0.70369999999999999</v>
      </c>
      <c r="CK10" s="167">
        <v>0.70779999999999998</v>
      </c>
      <c r="CL10" s="167">
        <v>0.69189999999999996</v>
      </c>
      <c r="CM10" s="167">
        <v>0.69869999999999999</v>
      </c>
      <c r="CN10" s="167">
        <v>0.68559999999999999</v>
      </c>
      <c r="CO10" s="167">
        <v>0.67559999999999998</v>
      </c>
      <c r="CP10" s="167">
        <v>0.66</v>
      </c>
      <c r="CQ10" s="167">
        <v>0.65410000000000001</v>
      </c>
      <c r="CR10" s="167">
        <v>0.63360000000000005</v>
      </c>
      <c r="CS10" s="167">
        <v>0.62580000000000002</v>
      </c>
      <c r="CT10" s="167">
        <v>0.61750000000000005</v>
      </c>
      <c r="CU10" s="167">
        <v>0.60129999999999995</v>
      </c>
      <c r="CV10" s="167">
        <v>0.59419999999999995</v>
      </c>
      <c r="CW10" s="167">
        <v>0.58699999999999997</v>
      </c>
      <c r="CX10" s="167">
        <v>0.55420000000000003</v>
      </c>
      <c r="CY10" s="167">
        <v>0.55400000000000005</v>
      </c>
      <c r="CZ10" s="167">
        <v>0.54090000000000005</v>
      </c>
      <c r="DA10" s="167">
        <v>0.53700000000000003</v>
      </c>
      <c r="DB10" s="167">
        <v>0.45910000000000001</v>
      </c>
    </row>
    <row r="11" spans="1:108" x14ac:dyDescent="0.25">
      <c r="B11">
        <v>2007</v>
      </c>
      <c r="C11" s="171" t="s">
        <v>356</v>
      </c>
      <c r="D11" s="169">
        <v>0.86329999999999996</v>
      </c>
      <c r="E11" s="170">
        <v>0.87880000000000003</v>
      </c>
      <c r="F11" s="167" t="s">
        <v>357</v>
      </c>
      <c r="G11" s="167">
        <v>5.4999999999999997E-3</v>
      </c>
      <c r="H11" s="167">
        <v>3.8E-3</v>
      </c>
      <c r="I11" s="171" t="s">
        <v>359</v>
      </c>
      <c r="J11" s="169">
        <v>0.87380000000000002</v>
      </c>
      <c r="K11" s="170">
        <v>0.8861</v>
      </c>
      <c r="L11" s="169" t="s">
        <v>358</v>
      </c>
      <c r="M11" s="169">
        <v>0.85209999999999997</v>
      </c>
      <c r="N11" s="170">
        <v>0.87109999999999999</v>
      </c>
      <c r="O11" s="198">
        <v>2113</v>
      </c>
      <c r="P11" s="198">
        <v>4020</v>
      </c>
      <c r="Q11" s="205">
        <v>7603</v>
      </c>
      <c r="T11">
        <v>2007</v>
      </c>
      <c r="U11" s="167">
        <v>0.80569999999999997</v>
      </c>
      <c r="V11" s="167">
        <v>0.83599999999999997</v>
      </c>
      <c r="W11" s="167">
        <v>0.87909999999999999</v>
      </c>
      <c r="X11" s="167">
        <v>0.86870000000000003</v>
      </c>
      <c r="Y11" s="167">
        <v>0.86960000000000004</v>
      </c>
      <c r="Z11" s="167">
        <v>0.86299999999999999</v>
      </c>
      <c r="AA11" s="167">
        <v>0.85870000000000002</v>
      </c>
      <c r="AB11" s="167">
        <v>0.83199999999999996</v>
      </c>
      <c r="AC11" s="167">
        <v>0.85370000000000001</v>
      </c>
      <c r="AD11" s="167">
        <v>0.87609999999999999</v>
      </c>
      <c r="AE11" s="167">
        <v>0.83679999999999999</v>
      </c>
      <c r="AF11" s="176">
        <v>0.84619999999999995</v>
      </c>
      <c r="AG11" s="167">
        <v>0.84050000000000002</v>
      </c>
      <c r="AH11" s="167">
        <v>0.87060000000000004</v>
      </c>
      <c r="AI11" s="167">
        <v>0.86950000000000005</v>
      </c>
      <c r="AJ11" s="167">
        <v>0.86419999999999997</v>
      </c>
      <c r="AK11" s="167">
        <v>0.89470000000000005</v>
      </c>
      <c r="AL11" s="167">
        <v>0.89239999999999997</v>
      </c>
      <c r="AM11" s="176">
        <v>0.86470000000000002</v>
      </c>
      <c r="AN11" s="167">
        <v>0.85129999999999995</v>
      </c>
      <c r="AO11" s="167">
        <v>0.85489999999999999</v>
      </c>
      <c r="AP11" s="167">
        <v>0.87590000000000001</v>
      </c>
      <c r="AQ11" s="167">
        <v>0.87270000000000003</v>
      </c>
      <c r="AR11" s="167">
        <v>0.84960000000000002</v>
      </c>
      <c r="AS11" s="178">
        <v>0.87060000000000004</v>
      </c>
      <c r="AT11" s="167">
        <v>0.87470000000000003</v>
      </c>
      <c r="AU11" s="167">
        <v>0.85699999999999998</v>
      </c>
      <c r="AV11" s="167">
        <v>0.88739999999999997</v>
      </c>
      <c r="AW11" s="167">
        <v>0.8669</v>
      </c>
      <c r="AX11" s="167">
        <v>0.88949999999999996</v>
      </c>
      <c r="AY11" s="167">
        <v>0.89200000000000002</v>
      </c>
      <c r="AZ11" s="167">
        <v>0.878</v>
      </c>
      <c r="BA11" s="176">
        <v>0.88700000000000001</v>
      </c>
      <c r="BB11" s="167">
        <v>0.87419999999999998</v>
      </c>
      <c r="BC11" s="167">
        <v>0.85909999999999997</v>
      </c>
      <c r="BD11" s="167">
        <v>0.85089999999999999</v>
      </c>
      <c r="BE11" s="167">
        <v>0.86470000000000002</v>
      </c>
      <c r="BF11" s="167">
        <v>0.85780000000000001</v>
      </c>
      <c r="BG11" s="167">
        <v>0.85660000000000003</v>
      </c>
      <c r="BH11" s="167">
        <v>0.83609999999999995</v>
      </c>
      <c r="BI11" s="167">
        <v>0.84119999999999995</v>
      </c>
      <c r="BJ11" s="167">
        <v>0.83599999999999997</v>
      </c>
      <c r="BK11" s="167">
        <v>0.83350000000000002</v>
      </c>
      <c r="BL11" s="167">
        <v>0.82450000000000001</v>
      </c>
      <c r="BM11" s="167">
        <v>0.81310000000000004</v>
      </c>
      <c r="BN11" s="167">
        <v>0.81289999999999996</v>
      </c>
      <c r="BO11" s="167">
        <v>0.79979999999999996</v>
      </c>
      <c r="BP11" s="167">
        <v>0.78680000000000005</v>
      </c>
      <c r="BQ11" s="167">
        <v>0.77310000000000001</v>
      </c>
      <c r="BR11" s="167">
        <v>0.78320000000000001</v>
      </c>
      <c r="BS11" s="167">
        <v>0.78839999999999999</v>
      </c>
      <c r="BT11" s="167">
        <v>0.76229999999999998</v>
      </c>
      <c r="BU11" s="167">
        <v>0.76780000000000004</v>
      </c>
      <c r="BV11" s="167">
        <v>0.75209999999999999</v>
      </c>
      <c r="BW11" s="167">
        <v>0.74590000000000001</v>
      </c>
      <c r="BX11" s="167">
        <v>0.752</v>
      </c>
      <c r="BY11" s="167">
        <v>0.75719999999999998</v>
      </c>
      <c r="BZ11" s="167">
        <v>0.75729999999999997</v>
      </c>
      <c r="CA11" s="167">
        <v>0.75249999999999995</v>
      </c>
      <c r="CB11" s="167">
        <v>0.75180000000000002</v>
      </c>
      <c r="CC11" s="167">
        <v>0.753</v>
      </c>
      <c r="CD11" s="167">
        <v>0.74150000000000005</v>
      </c>
      <c r="CE11" s="167">
        <v>0.74039999999999995</v>
      </c>
      <c r="CF11" s="167">
        <v>0.73609999999999998</v>
      </c>
      <c r="CG11" s="167">
        <v>0.72640000000000005</v>
      </c>
      <c r="CH11" s="167">
        <v>0.73980000000000001</v>
      </c>
      <c r="CI11" s="167">
        <v>0.72250000000000003</v>
      </c>
      <c r="CJ11" s="167">
        <v>0.7258</v>
      </c>
      <c r="CK11" s="167">
        <v>0.70669999999999999</v>
      </c>
      <c r="CL11" s="167">
        <v>0.70860000000000001</v>
      </c>
      <c r="CM11" s="167">
        <v>0.70020000000000004</v>
      </c>
      <c r="CN11" s="167">
        <v>0.68679999999999997</v>
      </c>
      <c r="CO11" s="167">
        <v>0.68459999999999999</v>
      </c>
      <c r="CP11" s="167">
        <v>0.67310000000000003</v>
      </c>
      <c r="CQ11" s="167">
        <v>0.67300000000000004</v>
      </c>
      <c r="CR11" s="167">
        <v>0.65580000000000005</v>
      </c>
      <c r="CS11" s="167">
        <v>0.63790000000000002</v>
      </c>
      <c r="CT11" s="167">
        <v>0.63919999999999999</v>
      </c>
      <c r="CU11" s="167">
        <v>0.62239999999999995</v>
      </c>
      <c r="CV11" s="167">
        <v>0.59240000000000004</v>
      </c>
      <c r="CW11" s="167">
        <v>0.57789999999999997</v>
      </c>
      <c r="CX11" s="167">
        <v>0.57430000000000003</v>
      </c>
      <c r="CY11" s="167">
        <v>0.55149999999999999</v>
      </c>
      <c r="CZ11" s="167">
        <v>0.55559999999999998</v>
      </c>
      <c r="DA11" s="167">
        <v>0.53459999999999996</v>
      </c>
      <c r="DB11" s="167">
        <v>0.47039999999999998</v>
      </c>
    </row>
    <row r="12" spans="1:108" x14ac:dyDescent="0.25">
      <c r="B12">
        <v>2008</v>
      </c>
      <c r="C12" s="171">
        <v>0.8629</v>
      </c>
      <c r="D12" s="169">
        <v>0.87709999999999999</v>
      </c>
      <c r="E12" s="170">
        <v>0.88319999999999999</v>
      </c>
      <c r="F12" s="167">
        <v>7.4999999999999997E-3</v>
      </c>
      <c r="G12" s="167">
        <v>5.1999999999999998E-3</v>
      </c>
      <c r="H12" s="167">
        <v>3.7000000000000002E-3</v>
      </c>
      <c r="I12" s="171">
        <v>0.87690000000000001</v>
      </c>
      <c r="J12" s="169">
        <v>0.88690000000000002</v>
      </c>
      <c r="K12" s="170">
        <v>0.89029999999999998</v>
      </c>
      <c r="L12" s="169">
        <v>0.84760000000000002</v>
      </c>
      <c r="M12" s="169">
        <v>0.86650000000000005</v>
      </c>
      <c r="N12" s="170">
        <v>0.87560000000000004</v>
      </c>
      <c r="O12" s="198">
        <v>2158</v>
      </c>
      <c r="P12" s="198">
        <v>4141</v>
      </c>
      <c r="Q12" s="205">
        <v>7761</v>
      </c>
      <c r="T12">
        <v>2008</v>
      </c>
      <c r="U12" s="167">
        <v>0.78259999999999996</v>
      </c>
      <c r="V12" s="167">
        <v>0.85570000000000002</v>
      </c>
      <c r="W12" s="167">
        <v>0.91669999999999996</v>
      </c>
      <c r="X12" s="167">
        <v>0.86499999999999999</v>
      </c>
      <c r="Y12" s="167">
        <v>0.84519999999999995</v>
      </c>
      <c r="Z12" s="167">
        <v>0.85840000000000005</v>
      </c>
      <c r="AA12" s="167">
        <v>0.86219999999999997</v>
      </c>
      <c r="AB12" s="167">
        <v>0.86270000000000002</v>
      </c>
      <c r="AC12" s="167">
        <v>0.82389999999999997</v>
      </c>
      <c r="AD12" s="167">
        <v>0.83630000000000004</v>
      </c>
      <c r="AE12" s="167">
        <v>0.85389999999999999</v>
      </c>
      <c r="AF12" s="176">
        <v>0.79220000000000002</v>
      </c>
      <c r="AG12" s="167">
        <v>0.89429999999999998</v>
      </c>
      <c r="AH12" s="167">
        <v>0.85670000000000002</v>
      </c>
      <c r="AI12" s="167">
        <v>0.86739999999999995</v>
      </c>
      <c r="AJ12" s="167">
        <v>0.83120000000000005</v>
      </c>
      <c r="AK12" s="167">
        <v>0.90239999999999998</v>
      </c>
      <c r="AL12" s="167">
        <v>0.87480000000000002</v>
      </c>
      <c r="AM12" s="176">
        <v>0.88460000000000005</v>
      </c>
      <c r="AN12" s="167">
        <v>0.84730000000000005</v>
      </c>
      <c r="AO12" s="167">
        <v>0.87729999999999997</v>
      </c>
      <c r="AP12" s="167">
        <v>0.8548</v>
      </c>
      <c r="AQ12" s="167">
        <v>0.87839999999999996</v>
      </c>
      <c r="AR12" s="167">
        <v>0.89390000000000003</v>
      </c>
      <c r="AS12" s="178">
        <v>0.89219999999999999</v>
      </c>
      <c r="AT12" s="167">
        <v>0.88009999999999999</v>
      </c>
      <c r="AU12" s="167">
        <v>0.8952</v>
      </c>
      <c r="AV12" s="167">
        <v>0.87670000000000003</v>
      </c>
      <c r="AW12" s="167">
        <v>0.87660000000000005</v>
      </c>
      <c r="AX12" s="167">
        <v>0.88260000000000005</v>
      </c>
      <c r="AY12" s="167">
        <v>0.87390000000000001</v>
      </c>
      <c r="AZ12" s="167">
        <v>0.89590000000000003</v>
      </c>
      <c r="BA12" s="176">
        <v>0.87539999999999996</v>
      </c>
      <c r="BB12" s="167">
        <v>0.87460000000000004</v>
      </c>
      <c r="BC12" s="167">
        <v>0.85950000000000004</v>
      </c>
      <c r="BD12" s="167">
        <v>0.85970000000000002</v>
      </c>
      <c r="BE12" s="167">
        <v>0.86319999999999997</v>
      </c>
      <c r="BF12" s="167">
        <v>0.85899999999999999</v>
      </c>
      <c r="BG12" s="167">
        <v>0.85950000000000004</v>
      </c>
      <c r="BH12" s="167">
        <v>0.84830000000000005</v>
      </c>
      <c r="BI12" s="167">
        <v>0.84360000000000002</v>
      </c>
      <c r="BJ12" s="167">
        <v>0.84250000000000003</v>
      </c>
      <c r="BK12" s="167">
        <v>0.83520000000000005</v>
      </c>
      <c r="BL12" s="167">
        <v>0.8165</v>
      </c>
      <c r="BM12" s="167">
        <v>0.81969999999999998</v>
      </c>
      <c r="BN12" s="167">
        <v>0.80969999999999998</v>
      </c>
      <c r="BO12" s="167">
        <v>0.81469999999999998</v>
      </c>
      <c r="BP12" s="167">
        <v>0.79520000000000002</v>
      </c>
      <c r="BQ12" s="167">
        <v>0.78910000000000002</v>
      </c>
      <c r="BR12" s="167">
        <v>0.78039999999999998</v>
      </c>
      <c r="BS12" s="167">
        <v>0.78920000000000001</v>
      </c>
      <c r="BT12" s="167">
        <v>0.77739999999999998</v>
      </c>
      <c r="BU12" s="167">
        <v>0.77</v>
      </c>
      <c r="BV12" s="167">
        <v>0.76690000000000003</v>
      </c>
      <c r="BW12" s="167">
        <v>0.75439999999999996</v>
      </c>
      <c r="BX12" s="167">
        <v>0.75749999999999995</v>
      </c>
      <c r="BY12" s="167">
        <v>0.75049999999999994</v>
      </c>
      <c r="BZ12" s="167">
        <v>0.75390000000000001</v>
      </c>
      <c r="CA12" s="167">
        <v>0.74650000000000005</v>
      </c>
      <c r="CB12" s="167">
        <v>0.74419999999999997</v>
      </c>
      <c r="CC12" s="167">
        <v>0.74490000000000001</v>
      </c>
      <c r="CD12" s="167">
        <v>0.74580000000000002</v>
      </c>
      <c r="CE12" s="167">
        <v>0.73919999999999997</v>
      </c>
      <c r="CF12" s="167">
        <v>0.73529999999999995</v>
      </c>
      <c r="CG12" s="167">
        <v>0.71860000000000002</v>
      </c>
      <c r="CH12" s="167">
        <v>0.74399999999999999</v>
      </c>
      <c r="CI12" s="167">
        <v>0.72599999999999998</v>
      </c>
      <c r="CJ12" s="167">
        <v>0.71719999999999995</v>
      </c>
      <c r="CK12" s="167">
        <v>0.71399999999999997</v>
      </c>
      <c r="CL12" s="167">
        <v>0.70240000000000002</v>
      </c>
      <c r="CM12" s="167">
        <v>0.68620000000000003</v>
      </c>
      <c r="CN12" s="167">
        <v>0.67879999999999996</v>
      </c>
      <c r="CO12" s="167">
        <v>0.68079999999999996</v>
      </c>
      <c r="CP12" s="167">
        <v>0.6663</v>
      </c>
      <c r="CQ12" s="167">
        <v>0.65859999999999996</v>
      </c>
      <c r="CR12" s="167">
        <v>0.63839999999999997</v>
      </c>
      <c r="CS12" s="167">
        <v>0.6361</v>
      </c>
      <c r="CT12" s="167">
        <v>0.62090000000000001</v>
      </c>
      <c r="CU12" s="167">
        <v>0.61760000000000004</v>
      </c>
      <c r="CV12" s="167">
        <v>0.59850000000000003</v>
      </c>
      <c r="CW12" s="167">
        <v>0.57930000000000004</v>
      </c>
      <c r="CX12" s="167">
        <v>0.56210000000000004</v>
      </c>
      <c r="CY12" s="167">
        <v>0.55059999999999998</v>
      </c>
      <c r="CZ12" s="167">
        <v>0.52839999999999998</v>
      </c>
      <c r="DA12" s="167">
        <v>0.52649999999999997</v>
      </c>
      <c r="DB12" s="167">
        <v>0.46579999999999999</v>
      </c>
    </row>
    <row r="13" spans="1:108" x14ac:dyDescent="0.25">
      <c r="B13">
        <v>2009</v>
      </c>
      <c r="C13" s="171">
        <v>0.87270000000000003</v>
      </c>
      <c r="D13" s="169">
        <v>0.87780000000000002</v>
      </c>
      <c r="E13" s="170">
        <v>0.88539999999999996</v>
      </c>
      <c r="F13" s="167">
        <v>7.1000000000000004E-3</v>
      </c>
      <c r="G13" s="167">
        <v>5.1000000000000004E-3</v>
      </c>
      <c r="H13" s="167">
        <v>3.7000000000000002E-3</v>
      </c>
      <c r="I13" s="171">
        <v>0.88590000000000002</v>
      </c>
      <c r="J13" s="169">
        <v>0.88749999999999996</v>
      </c>
      <c r="K13" s="170">
        <v>0.89239999999999997</v>
      </c>
      <c r="L13" s="169">
        <v>0.85809999999999997</v>
      </c>
      <c r="M13" s="169">
        <v>0.86739999999999995</v>
      </c>
      <c r="N13" s="170">
        <v>0.878</v>
      </c>
      <c r="O13" s="198">
        <v>2252</v>
      </c>
      <c r="P13" s="198">
        <v>4215</v>
      </c>
      <c r="Q13" s="205">
        <v>7890</v>
      </c>
      <c r="T13">
        <v>2009</v>
      </c>
      <c r="U13" s="167">
        <v>0.76039999999999996</v>
      </c>
      <c r="V13" s="167">
        <v>0.86629999999999996</v>
      </c>
      <c r="W13" s="167">
        <v>0.87560000000000004</v>
      </c>
      <c r="X13" s="167">
        <v>0.8891</v>
      </c>
      <c r="Y13" s="167">
        <v>0.89710000000000001</v>
      </c>
      <c r="Z13" s="167">
        <v>0.8871</v>
      </c>
      <c r="AA13" s="167">
        <v>0.87190000000000001</v>
      </c>
      <c r="AB13" s="167">
        <v>0.83960000000000001</v>
      </c>
      <c r="AC13" s="167">
        <v>0.86050000000000004</v>
      </c>
      <c r="AD13" s="167">
        <v>0.82310000000000005</v>
      </c>
      <c r="AE13" s="167">
        <v>0.82269999999999999</v>
      </c>
      <c r="AF13" s="176">
        <v>0.84399999999999997</v>
      </c>
      <c r="AG13" s="167">
        <v>0.82699999999999996</v>
      </c>
      <c r="AH13" s="167">
        <v>0.85619999999999996</v>
      </c>
      <c r="AI13" s="167">
        <v>0.88670000000000004</v>
      </c>
      <c r="AJ13" s="167">
        <v>0.88649999999999995</v>
      </c>
      <c r="AK13" s="167">
        <v>0.89580000000000004</v>
      </c>
      <c r="AL13" s="167">
        <v>0.88119999999999998</v>
      </c>
      <c r="AM13" s="176">
        <v>0.8962</v>
      </c>
      <c r="AN13" s="167">
        <v>0.84570000000000001</v>
      </c>
      <c r="AO13" s="167">
        <v>0.87450000000000006</v>
      </c>
      <c r="AP13" s="167">
        <v>0.87929999999999997</v>
      </c>
      <c r="AQ13" s="167">
        <v>0.88660000000000005</v>
      </c>
      <c r="AR13" s="167">
        <v>0.87819999999999998</v>
      </c>
      <c r="AS13" s="178">
        <v>0.88009999999999999</v>
      </c>
      <c r="AT13" s="167">
        <v>0.88329999999999997</v>
      </c>
      <c r="AU13" s="167">
        <v>0.88370000000000004</v>
      </c>
      <c r="AV13" s="167">
        <v>0.8861</v>
      </c>
      <c r="AW13" s="167">
        <v>0.89910000000000001</v>
      </c>
      <c r="AX13" s="167">
        <v>0.87419999999999998</v>
      </c>
      <c r="AY13" s="167">
        <v>0.89119999999999999</v>
      </c>
      <c r="AZ13" s="167">
        <v>0.87990000000000002</v>
      </c>
      <c r="BA13" s="176">
        <v>0.88260000000000005</v>
      </c>
      <c r="BB13" s="167">
        <v>0.88109999999999999</v>
      </c>
      <c r="BC13" s="167">
        <v>0.85899999999999999</v>
      </c>
      <c r="BD13" s="167">
        <v>0.88229999999999997</v>
      </c>
      <c r="BE13" s="167">
        <v>0.86260000000000003</v>
      </c>
      <c r="BF13" s="167">
        <v>0.86709999999999998</v>
      </c>
      <c r="BG13" s="167">
        <v>0.86019999999999996</v>
      </c>
      <c r="BH13" s="167">
        <v>0.8508</v>
      </c>
      <c r="BI13" s="167">
        <v>0.87250000000000005</v>
      </c>
      <c r="BJ13" s="167">
        <v>0.84179999999999999</v>
      </c>
      <c r="BK13" s="167">
        <v>0.83489999999999998</v>
      </c>
      <c r="BL13" s="167">
        <v>0.83099999999999996</v>
      </c>
      <c r="BM13" s="167">
        <v>0.83579999999999999</v>
      </c>
      <c r="BN13" s="167">
        <v>0.81669999999999998</v>
      </c>
      <c r="BO13" s="167">
        <v>0.81320000000000003</v>
      </c>
      <c r="BP13" s="167">
        <v>0.79749999999999999</v>
      </c>
      <c r="BQ13" s="167">
        <v>0.80130000000000001</v>
      </c>
      <c r="BR13" s="167">
        <v>0.78390000000000004</v>
      </c>
      <c r="BS13" s="167">
        <v>0.79049999999999998</v>
      </c>
      <c r="BT13" s="167">
        <v>0.77639999999999998</v>
      </c>
      <c r="BU13" s="167">
        <v>0.77029999999999998</v>
      </c>
      <c r="BV13" s="167">
        <v>0.76910000000000001</v>
      </c>
      <c r="BW13" s="167">
        <v>0.76500000000000001</v>
      </c>
      <c r="BX13" s="167">
        <v>0.753</v>
      </c>
      <c r="BY13" s="167">
        <v>0.76129999999999998</v>
      </c>
      <c r="BZ13" s="167">
        <v>0.75470000000000004</v>
      </c>
      <c r="CA13" s="167">
        <v>0.74509999999999998</v>
      </c>
      <c r="CB13" s="167">
        <v>0.74990000000000001</v>
      </c>
      <c r="CC13" s="167">
        <v>0.75470000000000004</v>
      </c>
      <c r="CD13" s="167">
        <v>0.74609999999999999</v>
      </c>
      <c r="CE13" s="167">
        <v>0.74219999999999997</v>
      </c>
      <c r="CF13" s="167">
        <v>0.74219999999999997</v>
      </c>
      <c r="CG13" s="167">
        <v>0.72719999999999996</v>
      </c>
      <c r="CH13" s="167">
        <v>0.74729999999999996</v>
      </c>
      <c r="CI13" s="167">
        <v>0.73809999999999998</v>
      </c>
      <c r="CJ13" s="167">
        <v>0.73460000000000003</v>
      </c>
      <c r="CK13" s="167">
        <v>0.71919999999999995</v>
      </c>
      <c r="CL13" s="167">
        <v>0.70720000000000005</v>
      </c>
      <c r="CM13" s="167">
        <v>0.7</v>
      </c>
      <c r="CN13" s="167">
        <v>0.68830000000000002</v>
      </c>
      <c r="CO13" s="167">
        <v>0.68969999999999998</v>
      </c>
      <c r="CP13" s="167">
        <v>0.67190000000000005</v>
      </c>
      <c r="CQ13" s="167">
        <v>0.6603</v>
      </c>
      <c r="CR13" s="167">
        <v>0.65739999999999998</v>
      </c>
      <c r="CS13" s="167">
        <v>0.63470000000000004</v>
      </c>
      <c r="CT13" s="167">
        <v>0.62580000000000002</v>
      </c>
      <c r="CU13" s="167">
        <v>0.60760000000000003</v>
      </c>
      <c r="CV13" s="167">
        <v>0.59899999999999998</v>
      </c>
      <c r="CW13" s="167">
        <v>0.57040000000000002</v>
      </c>
      <c r="CX13" s="167">
        <v>0.56359999999999999</v>
      </c>
      <c r="CY13" s="167">
        <v>0.54869999999999997</v>
      </c>
      <c r="CZ13" s="167">
        <v>0.53720000000000001</v>
      </c>
      <c r="DA13" s="167">
        <v>0.51919999999999999</v>
      </c>
      <c r="DB13" s="167">
        <v>0.45500000000000002</v>
      </c>
    </row>
    <row r="14" spans="1:108" x14ac:dyDescent="0.25">
      <c r="B14">
        <v>2010</v>
      </c>
      <c r="C14" s="171">
        <v>0.87729999999999997</v>
      </c>
      <c r="D14" s="169">
        <v>0.87250000000000005</v>
      </c>
      <c r="E14" s="170">
        <v>0.88829999999999998</v>
      </c>
      <c r="F14" s="167">
        <v>7.1999999999999998E-3</v>
      </c>
      <c r="G14" s="167">
        <v>5.1999999999999998E-3</v>
      </c>
      <c r="H14" s="167">
        <v>3.5999999999999999E-3</v>
      </c>
      <c r="I14" s="171">
        <v>0.89070000000000005</v>
      </c>
      <c r="J14" s="169">
        <v>0.88239999999999996</v>
      </c>
      <c r="K14" s="170">
        <v>0.8952</v>
      </c>
      <c r="L14" s="169">
        <v>0.86250000000000004</v>
      </c>
      <c r="M14" s="169">
        <v>0.86180000000000001</v>
      </c>
      <c r="N14" s="170">
        <v>0.88109999999999999</v>
      </c>
      <c r="O14" s="198">
        <v>2115</v>
      </c>
      <c r="P14" s="198">
        <v>4202</v>
      </c>
      <c r="Q14" s="205">
        <v>8097</v>
      </c>
      <c r="T14">
        <v>2010</v>
      </c>
      <c r="U14" s="167">
        <v>0.81059999999999999</v>
      </c>
      <c r="V14" s="167">
        <v>0.87729999999999997</v>
      </c>
      <c r="W14" s="167">
        <v>0.89790000000000003</v>
      </c>
      <c r="X14" s="167">
        <v>0.88580000000000003</v>
      </c>
      <c r="Y14" s="167">
        <v>0.90249999999999997</v>
      </c>
      <c r="Z14" s="167">
        <v>0.86899999999999999</v>
      </c>
      <c r="AA14" s="167">
        <v>0.88919999999999999</v>
      </c>
      <c r="AB14" s="167">
        <v>0.84040000000000004</v>
      </c>
      <c r="AC14" s="167">
        <v>0.86429999999999996</v>
      </c>
      <c r="AD14" s="167">
        <v>0.88849999999999996</v>
      </c>
      <c r="AE14" s="167">
        <v>0.78990000000000005</v>
      </c>
      <c r="AF14" s="176">
        <v>0.871</v>
      </c>
      <c r="AG14" s="167">
        <v>0.86260000000000003</v>
      </c>
      <c r="AH14" s="167">
        <v>0.85109999999999997</v>
      </c>
      <c r="AI14" s="167">
        <v>0.84689999999999999</v>
      </c>
      <c r="AJ14" s="167">
        <v>0.90390000000000004</v>
      </c>
      <c r="AK14" s="167">
        <v>0.89600000000000002</v>
      </c>
      <c r="AL14" s="167">
        <v>0.88680000000000003</v>
      </c>
      <c r="AM14" s="184">
        <v>0.89980000000000004</v>
      </c>
      <c r="AN14" s="183">
        <v>0.85389999999999999</v>
      </c>
      <c r="AO14" s="183">
        <v>0.84989999999999999</v>
      </c>
      <c r="AP14" s="183">
        <v>0.89959999999999996</v>
      </c>
      <c r="AQ14" s="183">
        <v>0.85819999999999996</v>
      </c>
      <c r="AR14" s="183">
        <v>0.89059999999999995</v>
      </c>
      <c r="AS14" s="213">
        <v>0.86029999999999995</v>
      </c>
      <c r="AT14" s="167">
        <v>0.89539999999999997</v>
      </c>
      <c r="AU14" s="167">
        <v>0.88219999999999998</v>
      </c>
      <c r="AV14" s="167">
        <v>0.88790000000000002</v>
      </c>
      <c r="AW14" s="167">
        <v>0.90210000000000001</v>
      </c>
      <c r="AX14" s="167">
        <v>0.88529999999999998</v>
      </c>
      <c r="AY14" s="167">
        <v>0.88919999999999999</v>
      </c>
      <c r="AZ14" s="167">
        <v>0.87980000000000003</v>
      </c>
      <c r="BA14" s="176">
        <v>0.87690000000000001</v>
      </c>
      <c r="BB14" s="167">
        <v>0.88319999999999999</v>
      </c>
      <c r="BC14" s="167">
        <v>0.86929999999999996</v>
      </c>
      <c r="BD14" s="167">
        <v>0.87170000000000003</v>
      </c>
      <c r="BE14" s="167">
        <v>0.87170000000000003</v>
      </c>
      <c r="BF14" s="167">
        <v>0.85319999999999996</v>
      </c>
      <c r="BG14" s="167">
        <v>0.86539999999999995</v>
      </c>
      <c r="BH14" s="167">
        <v>0.85409999999999997</v>
      </c>
      <c r="BI14" s="167">
        <v>0.87739999999999996</v>
      </c>
      <c r="BJ14" s="167">
        <v>0.84750000000000003</v>
      </c>
      <c r="BK14" s="167">
        <v>0.83050000000000002</v>
      </c>
      <c r="BL14" s="167">
        <v>0.83919999999999995</v>
      </c>
      <c r="BM14" s="167">
        <v>0.83689999999999998</v>
      </c>
      <c r="BN14" s="167">
        <v>0.82150000000000001</v>
      </c>
      <c r="BO14" s="167">
        <v>0.79890000000000005</v>
      </c>
      <c r="BP14" s="167">
        <v>0.81130000000000002</v>
      </c>
      <c r="BQ14" s="167">
        <v>0.78939999999999999</v>
      </c>
      <c r="BR14" s="167">
        <v>0.77890000000000004</v>
      </c>
      <c r="BS14" s="167">
        <v>0.79379999999999995</v>
      </c>
      <c r="BT14" s="167">
        <v>0.77259999999999995</v>
      </c>
      <c r="BU14" s="167">
        <v>0.77010000000000001</v>
      </c>
      <c r="BV14" s="167">
        <v>0.77080000000000004</v>
      </c>
      <c r="BW14" s="167">
        <v>0.76559999999999995</v>
      </c>
      <c r="BX14" s="167">
        <v>0.75660000000000005</v>
      </c>
      <c r="BY14" s="167">
        <v>0.75429999999999997</v>
      </c>
      <c r="BZ14" s="167">
        <v>0.75270000000000004</v>
      </c>
      <c r="CA14" s="167">
        <v>0.74350000000000005</v>
      </c>
      <c r="CB14" s="167">
        <v>0.74570000000000003</v>
      </c>
      <c r="CC14" s="167">
        <v>0.74760000000000004</v>
      </c>
      <c r="CD14" s="167">
        <v>0.74480000000000002</v>
      </c>
      <c r="CE14" s="167">
        <v>0.74509999999999998</v>
      </c>
      <c r="CF14" s="167">
        <v>0.74709999999999999</v>
      </c>
      <c r="CG14" s="167">
        <v>0.72840000000000005</v>
      </c>
      <c r="CH14" s="167">
        <v>0.74309999999999998</v>
      </c>
      <c r="CI14" s="167">
        <v>0.73099999999999998</v>
      </c>
      <c r="CJ14" s="167">
        <v>0.72650000000000003</v>
      </c>
      <c r="CK14" s="167">
        <v>0.71589999999999998</v>
      </c>
      <c r="CL14" s="167">
        <v>0.71130000000000004</v>
      </c>
      <c r="CM14" s="167">
        <v>0.7026</v>
      </c>
      <c r="CN14" s="167">
        <v>0.69220000000000004</v>
      </c>
      <c r="CO14" s="167">
        <v>0.68720000000000003</v>
      </c>
      <c r="CP14" s="167">
        <v>0.67979999999999996</v>
      </c>
      <c r="CQ14" s="167">
        <v>0.6673</v>
      </c>
      <c r="CR14" s="167">
        <v>0.64610000000000001</v>
      </c>
      <c r="CS14" s="167">
        <v>0.63590000000000002</v>
      </c>
      <c r="CT14" s="167">
        <v>0.61819999999999997</v>
      </c>
      <c r="CU14" s="167">
        <v>0.59850000000000003</v>
      </c>
      <c r="CV14" s="167">
        <v>0.60560000000000003</v>
      </c>
      <c r="CW14" s="167">
        <v>0.56140000000000001</v>
      </c>
      <c r="CX14" s="167">
        <v>0.55879999999999996</v>
      </c>
      <c r="CY14" s="167">
        <v>0.54190000000000005</v>
      </c>
      <c r="CZ14" s="167">
        <v>0.54090000000000005</v>
      </c>
      <c r="DA14" s="167">
        <v>0.53420000000000001</v>
      </c>
      <c r="DB14" s="167">
        <v>0.45700000000000002</v>
      </c>
    </row>
    <row r="15" spans="1:108" x14ac:dyDescent="0.25">
      <c r="B15" s="69">
        <v>2011</v>
      </c>
      <c r="C15" s="175">
        <v>0.87190000000000001</v>
      </c>
      <c r="D15" s="172">
        <v>0.87809999999999999</v>
      </c>
      <c r="E15" s="177">
        <v>0.88970000000000005</v>
      </c>
      <c r="F15" s="180">
        <v>7.1000000000000004E-3</v>
      </c>
      <c r="G15" s="180">
        <v>5.1000000000000004E-3</v>
      </c>
      <c r="H15" s="180">
        <v>3.5999999999999999E-3</v>
      </c>
      <c r="I15" s="175">
        <v>0.88519999999999999</v>
      </c>
      <c r="J15" s="172">
        <v>0.88759999999999994</v>
      </c>
      <c r="K15" s="177">
        <v>0.89649999999999996</v>
      </c>
      <c r="L15" s="172">
        <v>0.85719999999999996</v>
      </c>
      <c r="M15" s="172">
        <v>0.86770000000000003</v>
      </c>
      <c r="N15" s="177">
        <v>0.88249999999999995</v>
      </c>
      <c r="O15" s="199">
        <v>2218</v>
      </c>
      <c r="P15" s="199">
        <v>4315</v>
      </c>
      <c r="Q15" s="206">
        <v>8061</v>
      </c>
      <c r="T15">
        <v>2011</v>
      </c>
      <c r="U15" s="180">
        <v>0.80779999999999996</v>
      </c>
      <c r="V15" s="180">
        <v>0.85219999999999996</v>
      </c>
      <c r="W15" s="180">
        <v>0.89129999999999998</v>
      </c>
      <c r="X15" s="180">
        <v>0.87139999999999995</v>
      </c>
      <c r="Y15" s="180">
        <v>0.91059999999999997</v>
      </c>
      <c r="Z15" s="180">
        <v>0.89739999999999998</v>
      </c>
      <c r="AA15" s="180">
        <v>0.85960000000000003</v>
      </c>
      <c r="AB15" s="180">
        <v>0.88470000000000004</v>
      </c>
      <c r="AC15" s="180">
        <v>0.84750000000000003</v>
      </c>
      <c r="AD15" s="180">
        <v>0.88160000000000005</v>
      </c>
      <c r="AE15" s="180">
        <v>0.88619999999999999</v>
      </c>
      <c r="AF15" s="181">
        <v>0.86219999999999997</v>
      </c>
      <c r="AG15" s="180">
        <v>0.89459999999999995</v>
      </c>
      <c r="AH15" s="180">
        <v>0.87</v>
      </c>
      <c r="AI15" s="180">
        <v>0.87570000000000003</v>
      </c>
      <c r="AJ15" s="180">
        <v>0.874</v>
      </c>
      <c r="AK15" s="180">
        <v>0.87690000000000001</v>
      </c>
      <c r="AL15" s="180">
        <v>0.85660000000000003</v>
      </c>
      <c r="AM15" s="181">
        <v>0.85329999999999995</v>
      </c>
      <c r="AN15" s="180">
        <v>0.90210000000000001</v>
      </c>
      <c r="AO15" s="180">
        <v>0.879</v>
      </c>
      <c r="AP15" s="180">
        <v>0.87219999999999998</v>
      </c>
      <c r="AQ15" s="180">
        <v>0.87519999999999998</v>
      </c>
      <c r="AR15" s="180">
        <v>0.88849999999999996</v>
      </c>
      <c r="AS15" s="182">
        <v>0.87250000000000005</v>
      </c>
      <c r="AT15" s="180">
        <v>0.90539999999999998</v>
      </c>
      <c r="AU15" s="180">
        <v>0.88719999999999999</v>
      </c>
      <c r="AV15" s="180">
        <v>0.88780000000000003</v>
      </c>
      <c r="AW15" s="180">
        <v>0.8921</v>
      </c>
      <c r="AX15" s="180">
        <v>0.88480000000000003</v>
      </c>
      <c r="AY15" s="180">
        <v>0.88919999999999999</v>
      </c>
      <c r="AZ15" s="180">
        <v>0.88529999999999998</v>
      </c>
      <c r="BA15" s="181">
        <v>0.87590000000000001</v>
      </c>
      <c r="BB15" s="180">
        <v>0.87439999999999996</v>
      </c>
      <c r="BC15" s="180">
        <v>0.88239999999999996</v>
      </c>
      <c r="BD15" s="180">
        <v>0.88239999999999996</v>
      </c>
      <c r="BE15" s="180">
        <v>0.86990000000000001</v>
      </c>
      <c r="BF15" s="180">
        <v>0.85619999999999996</v>
      </c>
      <c r="BG15" s="180">
        <v>0.85899999999999999</v>
      </c>
      <c r="BH15" s="180">
        <v>0.85860000000000003</v>
      </c>
      <c r="BI15" s="180">
        <v>0.86460000000000004</v>
      </c>
      <c r="BJ15" s="180">
        <v>0.85529999999999995</v>
      </c>
      <c r="BK15" s="180">
        <v>0.8367</v>
      </c>
      <c r="BL15" s="180">
        <v>0.84340000000000004</v>
      </c>
      <c r="BM15" s="180">
        <v>0.83309999999999995</v>
      </c>
      <c r="BN15" s="180">
        <v>0.82920000000000005</v>
      </c>
      <c r="BO15" s="180">
        <v>0.81179999999999997</v>
      </c>
      <c r="BP15" s="180">
        <v>0.80830000000000002</v>
      </c>
      <c r="BQ15" s="180">
        <v>0.81120000000000003</v>
      </c>
      <c r="BR15" s="180">
        <v>0.80220000000000002</v>
      </c>
      <c r="BS15" s="180">
        <v>0.79079999999999995</v>
      </c>
      <c r="BT15" s="180">
        <v>0.78049999999999997</v>
      </c>
      <c r="BU15" s="180">
        <v>0.76859999999999995</v>
      </c>
      <c r="BV15" s="180">
        <v>0.76529999999999998</v>
      </c>
      <c r="BW15" s="180">
        <v>0.76090000000000002</v>
      </c>
      <c r="BX15" s="180">
        <v>0.76349999999999996</v>
      </c>
      <c r="BY15" s="180">
        <v>0.74990000000000001</v>
      </c>
      <c r="BZ15" s="180">
        <v>0.75390000000000001</v>
      </c>
      <c r="CA15" s="180">
        <v>0.75219999999999998</v>
      </c>
      <c r="CB15" s="180">
        <v>0.74990000000000001</v>
      </c>
      <c r="CC15" s="180">
        <v>0.74329999999999996</v>
      </c>
      <c r="CD15" s="180">
        <v>0.7369</v>
      </c>
      <c r="CE15" s="180">
        <v>0.74409999999999998</v>
      </c>
      <c r="CF15" s="180">
        <v>0.73980000000000001</v>
      </c>
      <c r="CG15" s="180">
        <v>0.73519999999999996</v>
      </c>
      <c r="CH15" s="180">
        <v>0.75509999999999999</v>
      </c>
      <c r="CI15" s="180">
        <v>0.74080000000000001</v>
      </c>
      <c r="CJ15" s="180">
        <v>0.73119999999999996</v>
      </c>
      <c r="CK15" s="180">
        <v>0.72909999999999997</v>
      </c>
      <c r="CL15" s="180">
        <v>0.71740000000000004</v>
      </c>
      <c r="CM15" s="180">
        <v>0.69769999999999999</v>
      </c>
      <c r="CN15" s="180">
        <v>0.69989999999999997</v>
      </c>
      <c r="CO15" s="180">
        <v>0.68859999999999999</v>
      </c>
      <c r="CP15" s="180">
        <v>0.68259999999999998</v>
      </c>
      <c r="CQ15" s="180">
        <v>0.67120000000000002</v>
      </c>
      <c r="CR15" s="180">
        <v>0.64929999999999999</v>
      </c>
      <c r="CS15" s="180">
        <v>0.64180000000000004</v>
      </c>
      <c r="CT15" s="180">
        <v>0.63780000000000003</v>
      </c>
      <c r="CU15" s="180">
        <v>0.60829999999999995</v>
      </c>
      <c r="CV15" s="180">
        <v>0.60050000000000003</v>
      </c>
      <c r="CW15" s="180">
        <v>0.56940000000000002</v>
      </c>
      <c r="CX15" s="180">
        <v>0.56479999999999997</v>
      </c>
      <c r="CY15" s="180">
        <v>0.56000000000000005</v>
      </c>
      <c r="CZ15" s="180">
        <v>0.54090000000000005</v>
      </c>
      <c r="DA15" s="180">
        <v>0.50849999999999995</v>
      </c>
      <c r="DB15" s="180">
        <v>0.46879999999999999</v>
      </c>
    </row>
    <row r="16" spans="1:108" x14ac:dyDescent="0.25">
      <c r="B16">
        <v>2012</v>
      </c>
      <c r="C16" s="171">
        <v>0.88060000000000005</v>
      </c>
      <c r="D16" s="169">
        <v>0.89449999999999996</v>
      </c>
      <c r="E16" s="170">
        <v>0.88900000000000001</v>
      </c>
      <c r="F16" s="167">
        <v>6.8999999999999999E-3</v>
      </c>
      <c r="G16" s="167">
        <v>4.7000000000000002E-3</v>
      </c>
      <c r="H16" s="167">
        <v>3.5000000000000001E-3</v>
      </c>
      <c r="I16" s="171">
        <v>0.89349999999999996</v>
      </c>
      <c r="J16" s="169">
        <v>0.90339999999999998</v>
      </c>
      <c r="K16" s="170">
        <v>0.89570000000000005</v>
      </c>
      <c r="L16" s="169">
        <v>0.86619999999999997</v>
      </c>
      <c r="M16" s="169">
        <v>0.88490000000000002</v>
      </c>
      <c r="N16" s="170">
        <v>0.88200000000000001</v>
      </c>
      <c r="O16" s="198">
        <v>2219</v>
      </c>
      <c r="P16" s="198">
        <v>4442</v>
      </c>
      <c r="Q16" s="205">
        <v>8383</v>
      </c>
      <c r="T16">
        <v>2012</v>
      </c>
      <c r="U16" s="167">
        <v>0.80910000000000004</v>
      </c>
      <c r="V16" s="167">
        <v>0.88570000000000004</v>
      </c>
      <c r="W16" s="167">
        <v>0.88160000000000005</v>
      </c>
      <c r="X16" s="167">
        <v>0.87560000000000004</v>
      </c>
      <c r="Y16" s="167">
        <v>0.87929999999999997</v>
      </c>
      <c r="Z16" s="167">
        <v>0.91100000000000003</v>
      </c>
      <c r="AA16" s="167">
        <v>0.88229999999999997</v>
      </c>
      <c r="AB16" s="167">
        <v>0.87</v>
      </c>
      <c r="AC16" s="167">
        <v>0.87939999999999996</v>
      </c>
      <c r="AD16" s="167">
        <v>0.87819999999999998</v>
      </c>
      <c r="AE16" s="167">
        <v>0.86109999999999998</v>
      </c>
      <c r="AF16" s="176">
        <v>0.83360000000000001</v>
      </c>
      <c r="AG16" s="167">
        <v>0.89510000000000001</v>
      </c>
      <c r="AH16" s="167">
        <v>0.85719999999999996</v>
      </c>
      <c r="AI16" s="167">
        <v>0.89229999999999998</v>
      </c>
      <c r="AJ16" s="167">
        <v>0.87549999999999994</v>
      </c>
      <c r="AK16" s="167">
        <v>0.88400000000000001</v>
      </c>
      <c r="AL16" s="167">
        <v>0.90229999999999999</v>
      </c>
      <c r="AM16" s="176">
        <v>0.88980000000000004</v>
      </c>
      <c r="AN16" s="180">
        <v>0.88649999999999995</v>
      </c>
      <c r="AO16" s="167">
        <v>0.87860000000000005</v>
      </c>
      <c r="AP16" s="167">
        <v>0.89459999999999995</v>
      </c>
      <c r="AQ16" s="167">
        <v>0.8821</v>
      </c>
      <c r="AR16" s="167">
        <v>0.91390000000000005</v>
      </c>
      <c r="AS16" s="178">
        <v>0.90620000000000001</v>
      </c>
      <c r="AT16" s="167">
        <v>0.88349999999999995</v>
      </c>
      <c r="AU16" s="167">
        <v>0.88819999999999999</v>
      </c>
      <c r="AV16" s="167">
        <v>0.90259999999999996</v>
      </c>
      <c r="AW16" s="167">
        <v>0.88639999999999997</v>
      </c>
      <c r="AX16" s="167">
        <v>0.87660000000000005</v>
      </c>
      <c r="AY16" s="167">
        <v>0.89090000000000003</v>
      </c>
      <c r="AZ16" s="167">
        <v>0.89410000000000001</v>
      </c>
      <c r="BA16" s="176">
        <v>0.89119999999999999</v>
      </c>
      <c r="BB16" s="167">
        <v>0.88109999999999999</v>
      </c>
      <c r="BC16" s="167">
        <v>0.88660000000000005</v>
      </c>
      <c r="BD16" s="167">
        <v>0.87939999999999996</v>
      </c>
      <c r="BE16" s="167">
        <v>0.87819999999999998</v>
      </c>
      <c r="BF16" s="167">
        <v>0.86629999999999996</v>
      </c>
      <c r="BG16" s="167">
        <v>0.876</v>
      </c>
      <c r="BH16" s="167">
        <v>0.8629</v>
      </c>
      <c r="BI16" s="167">
        <v>0.85909999999999997</v>
      </c>
      <c r="BJ16" s="167">
        <v>0.86070000000000002</v>
      </c>
      <c r="BK16" s="167">
        <v>0.84079999999999999</v>
      </c>
      <c r="BL16" s="167">
        <v>0.84609999999999996</v>
      </c>
      <c r="BM16" s="167">
        <v>0.83199999999999996</v>
      </c>
      <c r="BN16" s="167">
        <v>0.8337</v>
      </c>
      <c r="BO16" s="167">
        <v>0.82150000000000001</v>
      </c>
      <c r="BP16" s="167">
        <v>0.81630000000000003</v>
      </c>
      <c r="BQ16" s="167">
        <v>0.80420000000000003</v>
      </c>
      <c r="BR16" s="167">
        <v>0.79730000000000001</v>
      </c>
      <c r="BS16" s="167">
        <v>0.80189999999999995</v>
      </c>
      <c r="BT16" s="167">
        <v>0.78520000000000001</v>
      </c>
      <c r="BU16" s="167">
        <v>0.7732</v>
      </c>
      <c r="BV16" s="167">
        <v>0.76959999999999995</v>
      </c>
      <c r="BW16" s="167">
        <v>0.76580000000000004</v>
      </c>
      <c r="BX16" s="167">
        <v>0.74370000000000003</v>
      </c>
      <c r="BY16" s="167">
        <v>0.752</v>
      </c>
      <c r="BZ16" s="167">
        <v>0.74890000000000001</v>
      </c>
      <c r="CA16" s="167">
        <v>0.73409999999999997</v>
      </c>
      <c r="CB16" s="167">
        <v>0.74009999999999998</v>
      </c>
      <c r="CC16" s="167">
        <v>0.73750000000000004</v>
      </c>
      <c r="CD16" s="167">
        <v>0.7349</v>
      </c>
      <c r="CE16" s="167">
        <v>0.74180000000000001</v>
      </c>
      <c r="CF16" s="167">
        <v>0.72970000000000002</v>
      </c>
      <c r="CG16" s="167">
        <v>0.73240000000000005</v>
      </c>
      <c r="CH16" s="167">
        <v>0.749</v>
      </c>
      <c r="CI16" s="167">
        <v>0.73919999999999997</v>
      </c>
      <c r="CJ16" s="167">
        <v>0.7278</v>
      </c>
      <c r="CK16" s="167">
        <v>0.71519999999999995</v>
      </c>
      <c r="CL16" s="167">
        <v>0.70920000000000005</v>
      </c>
      <c r="CM16" s="167">
        <v>0.69040000000000001</v>
      </c>
      <c r="CN16" s="167">
        <v>0.6865</v>
      </c>
      <c r="CO16" s="167">
        <v>0.6764</v>
      </c>
      <c r="CP16" s="167">
        <v>0.67620000000000002</v>
      </c>
      <c r="CQ16" s="167">
        <v>0.66700000000000004</v>
      </c>
      <c r="CR16" s="167">
        <v>0.64480000000000004</v>
      </c>
      <c r="CS16" s="167">
        <v>0.63249999999999995</v>
      </c>
      <c r="CT16" s="167">
        <v>0.62660000000000005</v>
      </c>
      <c r="CU16" s="167">
        <v>0.60770000000000002</v>
      </c>
      <c r="CV16" s="167">
        <v>0.59240000000000004</v>
      </c>
      <c r="CW16" s="167">
        <v>0.5756</v>
      </c>
      <c r="CX16" s="167">
        <v>0.56320000000000003</v>
      </c>
      <c r="CY16" s="167">
        <v>0.54110000000000003</v>
      </c>
      <c r="CZ16" s="167">
        <v>0.5292</v>
      </c>
      <c r="DA16" s="167">
        <v>0.53380000000000005</v>
      </c>
      <c r="DB16" s="167">
        <v>0.4551</v>
      </c>
    </row>
    <row r="17" spans="1:107" x14ac:dyDescent="0.25">
      <c r="B17">
        <v>2013</v>
      </c>
      <c r="C17" s="171">
        <v>0.86739999999999995</v>
      </c>
      <c r="D17" s="169">
        <v>0.89570000000000005</v>
      </c>
      <c r="E17" s="170">
        <v>0.89019999999999999</v>
      </c>
      <c r="F17" s="167">
        <v>7.1999999999999998E-3</v>
      </c>
      <c r="G17" s="167">
        <v>4.7000000000000002E-3</v>
      </c>
      <c r="H17" s="167">
        <v>3.5000000000000001E-3</v>
      </c>
      <c r="I17" s="171">
        <v>0.88080000000000003</v>
      </c>
      <c r="J17" s="169">
        <v>0.90459999999999996</v>
      </c>
      <c r="K17" s="170">
        <v>0.89680000000000004</v>
      </c>
      <c r="L17" s="169">
        <v>0.85270000000000001</v>
      </c>
      <c r="M17" s="169">
        <v>0.8861</v>
      </c>
      <c r="N17" s="170">
        <v>0.88319999999999999</v>
      </c>
      <c r="O17" s="198">
        <v>2262</v>
      </c>
      <c r="P17" s="198">
        <v>4420</v>
      </c>
      <c r="Q17" s="205">
        <v>8462</v>
      </c>
      <c r="T17">
        <v>2013</v>
      </c>
      <c r="U17" s="167">
        <v>0.81630000000000003</v>
      </c>
      <c r="V17" s="167">
        <v>0.85760000000000003</v>
      </c>
      <c r="W17" s="167">
        <v>0.91539999999999999</v>
      </c>
      <c r="X17" s="167">
        <v>0.90280000000000005</v>
      </c>
      <c r="Y17" s="167">
        <v>0.89139999999999997</v>
      </c>
      <c r="Z17" s="167">
        <v>0.86160000000000003</v>
      </c>
      <c r="AA17" s="167">
        <v>0.84109999999999996</v>
      </c>
      <c r="AB17" s="167">
        <v>0.83540000000000003</v>
      </c>
      <c r="AC17" s="167">
        <v>0.91539999999999999</v>
      </c>
      <c r="AD17" s="167">
        <v>0.86019999999999996</v>
      </c>
      <c r="AE17" s="167">
        <v>0.88929999999999998</v>
      </c>
      <c r="AF17" s="176">
        <v>0.84489999999999998</v>
      </c>
      <c r="AG17" s="167">
        <v>0.85450000000000004</v>
      </c>
      <c r="AH17" s="167">
        <v>0.89739999999999998</v>
      </c>
      <c r="AI17" s="167">
        <v>0.86870000000000003</v>
      </c>
      <c r="AJ17" s="167">
        <v>0.8206</v>
      </c>
      <c r="AK17" s="167">
        <v>0.87250000000000005</v>
      </c>
      <c r="AL17" s="167">
        <v>0.89890000000000003</v>
      </c>
      <c r="AM17" s="176">
        <v>0.88109999999999999</v>
      </c>
      <c r="AN17" s="167">
        <v>0.90169999999999995</v>
      </c>
      <c r="AO17" s="180">
        <v>0.90449999999999997</v>
      </c>
      <c r="AP17" s="167">
        <v>0.91010000000000002</v>
      </c>
      <c r="AQ17" s="167">
        <v>0.88839999999999997</v>
      </c>
      <c r="AR17" s="167">
        <v>0.90069999999999995</v>
      </c>
      <c r="AS17" s="178">
        <v>0.8841</v>
      </c>
      <c r="AT17" s="167">
        <v>0.87770000000000004</v>
      </c>
      <c r="AU17" s="167">
        <v>0.88290000000000002</v>
      </c>
      <c r="AV17" s="167">
        <v>0.89219999999999999</v>
      </c>
      <c r="AW17" s="167">
        <v>0.89339999999999997</v>
      </c>
      <c r="AX17" s="167">
        <v>0.89810000000000001</v>
      </c>
      <c r="AY17" s="167">
        <v>0.88170000000000004</v>
      </c>
      <c r="AZ17" s="167">
        <v>0.9</v>
      </c>
      <c r="BA17" s="176">
        <v>0.88229999999999997</v>
      </c>
      <c r="BB17" s="167">
        <v>0.8881</v>
      </c>
      <c r="BC17" s="167">
        <v>0.87670000000000003</v>
      </c>
      <c r="BD17" s="167">
        <v>0.88119999999999998</v>
      </c>
      <c r="BE17" s="167">
        <v>0.8891</v>
      </c>
      <c r="BF17" s="167">
        <v>0.86370000000000002</v>
      </c>
      <c r="BG17" s="167">
        <v>0.85619999999999996</v>
      </c>
      <c r="BH17" s="167">
        <v>0.87660000000000005</v>
      </c>
      <c r="BI17" s="167">
        <v>0.86580000000000001</v>
      </c>
      <c r="BJ17" s="167">
        <v>0.86460000000000004</v>
      </c>
      <c r="BK17" s="167">
        <v>0.85489999999999999</v>
      </c>
      <c r="BL17" s="167">
        <v>0.84419999999999995</v>
      </c>
      <c r="BM17" s="167">
        <v>0.85050000000000003</v>
      </c>
      <c r="BN17" s="167">
        <v>0.83050000000000002</v>
      </c>
      <c r="BO17" s="167">
        <v>0.82430000000000003</v>
      </c>
      <c r="BP17" s="167">
        <v>0.82730000000000004</v>
      </c>
      <c r="BQ17" s="167">
        <v>0.81479999999999997</v>
      </c>
      <c r="BR17" s="167">
        <v>0.80159999999999998</v>
      </c>
      <c r="BS17" s="167">
        <v>0.80920000000000003</v>
      </c>
      <c r="BT17" s="167">
        <v>0.7923</v>
      </c>
      <c r="BU17" s="167">
        <v>0.78149999999999997</v>
      </c>
      <c r="BV17" s="167">
        <v>0.76729999999999998</v>
      </c>
      <c r="BW17" s="167">
        <v>0.7611</v>
      </c>
      <c r="BX17" s="167">
        <v>0.75070000000000003</v>
      </c>
      <c r="BY17" s="167">
        <v>0.74390000000000001</v>
      </c>
      <c r="BZ17" s="167">
        <v>0.75370000000000004</v>
      </c>
      <c r="CA17" s="167">
        <v>0.74419999999999997</v>
      </c>
      <c r="CB17" s="167">
        <v>0.74219999999999997</v>
      </c>
      <c r="CC17" s="167">
        <v>0.73839999999999995</v>
      </c>
      <c r="CD17" s="167">
        <v>0.73460000000000003</v>
      </c>
      <c r="CE17" s="167">
        <v>0.73550000000000004</v>
      </c>
      <c r="CF17" s="167">
        <v>0.72789999999999999</v>
      </c>
      <c r="CG17" s="167">
        <v>0.7329</v>
      </c>
      <c r="CH17" s="167">
        <v>0.74829999999999997</v>
      </c>
      <c r="CI17" s="167">
        <v>0.73740000000000006</v>
      </c>
      <c r="CJ17" s="167">
        <v>0.72899999999999998</v>
      </c>
      <c r="CK17" s="167">
        <v>0.71830000000000005</v>
      </c>
      <c r="CL17" s="167">
        <v>0.7046</v>
      </c>
      <c r="CM17" s="167">
        <v>0.69689999999999996</v>
      </c>
      <c r="CN17" s="167">
        <v>0.68940000000000001</v>
      </c>
      <c r="CO17" s="167">
        <v>0.68330000000000002</v>
      </c>
      <c r="CP17" s="167">
        <v>0.67789999999999995</v>
      </c>
      <c r="CQ17" s="167">
        <v>0.66159999999999997</v>
      </c>
      <c r="CR17" s="167">
        <v>0.65049999999999997</v>
      </c>
      <c r="CS17" s="167">
        <v>0.62770000000000004</v>
      </c>
      <c r="CT17" s="167">
        <v>0.62570000000000003</v>
      </c>
      <c r="CU17" s="167">
        <v>0.60699999999999998</v>
      </c>
      <c r="CV17" s="167">
        <v>0.59309999999999996</v>
      </c>
      <c r="CW17" s="167">
        <v>0.5786</v>
      </c>
      <c r="CX17" s="167">
        <v>0.55559999999999998</v>
      </c>
      <c r="CY17" s="167">
        <v>0.54300000000000004</v>
      </c>
      <c r="CZ17" s="167">
        <v>0.55679999999999996</v>
      </c>
      <c r="DA17" s="167">
        <v>0.52610000000000001</v>
      </c>
      <c r="DB17" s="167">
        <v>0.45319999999999999</v>
      </c>
    </row>
    <row r="18" spans="1:107" x14ac:dyDescent="0.25">
      <c r="B18">
        <v>2014</v>
      </c>
      <c r="C18" s="171">
        <v>0.88370000000000004</v>
      </c>
      <c r="D18" s="169">
        <v>0.88839999999999997</v>
      </c>
      <c r="E18" s="170">
        <v>0.89559999999999995</v>
      </c>
      <c r="F18" s="167">
        <v>6.7000000000000002E-3</v>
      </c>
      <c r="G18" s="167">
        <v>4.7000000000000002E-3</v>
      </c>
      <c r="H18" s="167">
        <v>3.3999999999999998E-3</v>
      </c>
      <c r="I18" s="171">
        <v>0.8962</v>
      </c>
      <c r="J18" s="169">
        <v>0.89739999999999998</v>
      </c>
      <c r="K18" s="170">
        <v>0.90200000000000002</v>
      </c>
      <c r="L18" s="169">
        <v>0.86980000000000002</v>
      </c>
      <c r="M18" s="169">
        <v>0.87880000000000003</v>
      </c>
      <c r="N18" s="170">
        <v>0.88880000000000003</v>
      </c>
      <c r="O18" s="198">
        <v>2312</v>
      </c>
      <c r="P18" s="198">
        <v>4616</v>
      </c>
      <c r="Q18" s="205">
        <v>8695</v>
      </c>
      <c r="T18">
        <v>2014</v>
      </c>
      <c r="U18" s="167">
        <v>0.80410000000000004</v>
      </c>
      <c r="V18" s="167">
        <v>0.82250000000000001</v>
      </c>
      <c r="W18" s="167">
        <v>0.86770000000000003</v>
      </c>
      <c r="X18" s="167">
        <v>0.9294</v>
      </c>
      <c r="Y18" s="167">
        <v>0.89039999999999997</v>
      </c>
      <c r="Z18" s="167">
        <v>0.9042</v>
      </c>
      <c r="AA18" s="167">
        <v>0.92759999999999998</v>
      </c>
      <c r="AB18" s="167">
        <v>0.90939999999999999</v>
      </c>
      <c r="AC18" s="167">
        <v>0.84989999999999999</v>
      </c>
      <c r="AD18" s="167">
        <v>0.84819999999999995</v>
      </c>
      <c r="AE18" s="167">
        <v>0.9</v>
      </c>
      <c r="AF18" s="176">
        <v>0.90400000000000003</v>
      </c>
      <c r="AG18" s="167">
        <v>0.90259999999999996</v>
      </c>
      <c r="AH18" s="167">
        <v>0.85799999999999998</v>
      </c>
      <c r="AI18" s="167">
        <v>0.85509999999999997</v>
      </c>
      <c r="AJ18" s="167">
        <v>0.89229999999999998</v>
      </c>
      <c r="AK18" s="167">
        <v>0.88649999999999995</v>
      </c>
      <c r="AL18" s="167">
        <v>0.89119999999999999</v>
      </c>
      <c r="AM18" s="176">
        <v>0.9022</v>
      </c>
      <c r="AN18" s="167">
        <v>0.89580000000000004</v>
      </c>
      <c r="AO18" s="167">
        <v>0.88149999999999995</v>
      </c>
      <c r="AP18" s="180">
        <v>0.87480000000000002</v>
      </c>
      <c r="AQ18" s="167">
        <v>0.88800000000000001</v>
      </c>
      <c r="AR18" s="167">
        <v>0.88449999999999995</v>
      </c>
      <c r="AS18" s="178">
        <v>0.8952</v>
      </c>
      <c r="AT18" s="167">
        <v>0.90169999999999995</v>
      </c>
      <c r="AU18" s="167">
        <v>0.90039999999999998</v>
      </c>
      <c r="AV18" s="167">
        <v>0.89559999999999995</v>
      </c>
      <c r="AW18" s="167">
        <v>0.89610000000000001</v>
      </c>
      <c r="AX18" s="167">
        <v>0.88519999999999999</v>
      </c>
      <c r="AY18" s="167">
        <v>0.90239999999999998</v>
      </c>
      <c r="AZ18" s="167">
        <v>0.89100000000000001</v>
      </c>
      <c r="BA18" s="176">
        <v>0.89270000000000005</v>
      </c>
      <c r="BB18" s="167">
        <v>0.8911</v>
      </c>
      <c r="BC18" s="167">
        <v>0.88249999999999995</v>
      </c>
      <c r="BD18" s="167">
        <v>0.88759999999999994</v>
      </c>
      <c r="BE18" s="167">
        <v>0.86990000000000001</v>
      </c>
      <c r="BF18" s="167">
        <v>0.87480000000000002</v>
      </c>
      <c r="BG18" s="167">
        <v>0.88549999999999995</v>
      </c>
      <c r="BH18" s="167">
        <v>0.86670000000000003</v>
      </c>
      <c r="BI18" s="167">
        <v>0.87119999999999997</v>
      </c>
      <c r="BJ18" s="167">
        <v>0.86639999999999995</v>
      </c>
      <c r="BK18" s="167">
        <v>0.85580000000000001</v>
      </c>
      <c r="BL18" s="167">
        <v>0.85509999999999997</v>
      </c>
      <c r="BM18" s="167">
        <v>0.85489999999999999</v>
      </c>
      <c r="BN18" s="167">
        <v>0.83679999999999999</v>
      </c>
      <c r="BO18" s="167">
        <v>0.8357</v>
      </c>
      <c r="BP18" s="167">
        <v>0.81869999999999998</v>
      </c>
      <c r="BQ18" s="167">
        <v>0.81479999999999997</v>
      </c>
      <c r="BR18" s="167">
        <v>0.8095</v>
      </c>
      <c r="BS18" s="167">
        <v>0.80579999999999996</v>
      </c>
      <c r="BT18" s="167">
        <v>0.80720000000000003</v>
      </c>
      <c r="BU18" s="167">
        <v>0.79</v>
      </c>
      <c r="BV18" s="167">
        <v>0.76990000000000003</v>
      </c>
      <c r="BW18" s="167">
        <v>0.76959999999999995</v>
      </c>
      <c r="BX18" s="167">
        <v>0.75549999999999995</v>
      </c>
      <c r="BY18" s="167">
        <v>0.75319999999999998</v>
      </c>
      <c r="BZ18" s="167">
        <v>0.74929999999999997</v>
      </c>
      <c r="CA18" s="167">
        <v>0.746</v>
      </c>
      <c r="CB18" s="167">
        <v>0.74299999999999999</v>
      </c>
      <c r="CC18" s="167">
        <v>0.73660000000000003</v>
      </c>
      <c r="CD18" s="167">
        <v>0.73360000000000003</v>
      </c>
      <c r="CE18" s="167">
        <v>0.74139999999999995</v>
      </c>
      <c r="CF18" s="167">
        <v>0.73260000000000003</v>
      </c>
      <c r="CG18" s="167">
        <v>0.73199999999999998</v>
      </c>
      <c r="CH18" s="167">
        <v>0.74360000000000004</v>
      </c>
      <c r="CI18" s="167">
        <v>0.7329</v>
      </c>
      <c r="CJ18" s="167">
        <v>0.73680000000000001</v>
      </c>
      <c r="CK18" s="167">
        <v>0.72250000000000003</v>
      </c>
      <c r="CL18" s="167">
        <v>0.71260000000000001</v>
      </c>
      <c r="CM18" s="167">
        <v>0.69630000000000003</v>
      </c>
      <c r="CN18" s="167">
        <v>0.68689999999999996</v>
      </c>
      <c r="CO18" s="167">
        <v>0.67720000000000002</v>
      </c>
      <c r="CP18" s="167">
        <v>0.66759999999999997</v>
      </c>
      <c r="CQ18" s="167">
        <v>0.66710000000000003</v>
      </c>
      <c r="CR18" s="167">
        <v>0.64880000000000004</v>
      </c>
      <c r="CS18" s="167">
        <v>0.63009999999999999</v>
      </c>
      <c r="CT18" s="167">
        <v>0.62780000000000002</v>
      </c>
      <c r="CU18" s="167">
        <v>0.61550000000000005</v>
      </c>
      <c r="CV18" s="167">
        <v>0.60029999999999994</v>
      </c>
      <c r="CW18" s="167">
        <v>0.57620000000000005</v>
      </c>
      <c r="CX18" s="167">
        <v>0.56410000000000005</v>
      </c>
      <c r="CY18" s="167">
        <v>0.54420000000000002</v>
      </c>
      <c r="CZ18" s="167">
        <v>0.52359999999999995</v>
      </c>
      <c r="DA18" s="167">
        <v>0.52080000000000004</v>
      </c>
      <c r="DB18" s="167">
        <v>0.45700000000000002</v>
      </c>
    </row>
    <row r="19" spans="1:107" x14ac:dyDescent="0.25">
      <c r="B19">
        <v>2015</v>
      </c>
      <c r="C19" s="171">
        <v>0.8861</v>
      </c>
      <c r="D19" s="169">
        <v>0.8992</v>
      </c>
      <c r="E19" s="170">
        <v>0.89990000000000003</v>
      </c>
      <c r="F19" s="167">
        <v>6.6E-3</v>
      </c>
      <c r="G19" s="167">
        <v>4.5999999999999999E-3</v>
      </c>
      <c r="H19" s="167">
        <v>3.3E-3</v>
      </c>
      <c r="I19" s="171">
        <v>0.89839999999999998</v>
      </c>
      <c r="J19" s="169">
        <v>0.90790000000000004</v>
      </c>
      <c r="K19" s="170">
        <v>0.90610000000000002</v>
      </c>
      <c r="L19" s="169">
        <v>0.87250000000000005</v>
      </c>
      <c r="M19" s="169">
        <v>0.88980000000000004</v>
      </c>
      <c r="N19" s="170">
        <v>0.89329999999999998</v>
      </c>
      <c r="O19" s="198">
        <v>2386</v>
      </c>
      <c r="P19" s="198">
        <v>4474</v>
      </c>
      <c r="Q19" s="205">
        <v>9010</v>
      </c>
      <c r="T19">
        <v>2015</v>
      </c>
      <c r="U19" s="167">
        <v>0.8236</v>
      </c>
      <c r="V19" s="167">
        <v>0.88060000000000005</v>
      </c>
      <c r="W19" s="167">
        <v>0.89019999999999999</v>
      </c>
      <c r="X19" s="167">
        <v>0.89500000000000002</v>
      </c>
      <c r="Y19" s="167">
        <v>0.89349999999999996</v>
      </c>
      <c r="Z19" s="167">
        <v>0.85899999999999999</v>
      </c>
      <c r="AA19" s="167">
        <v>0.89159999999999995</v>
      </c>
      <c r="AB19" s="167">
        <v>0.87390000000000001</v>
      </c>
      <c r="AC19" s="167">
        <v>0.9163</v>
      </c>
      <c r="AD19" s="167">
        <v>0.85040000000000004</v>
      </c>
      <c r="AE19" s="167">
        <v>0.88900000000000001</v>
      </c>
      <c r="AF19" s="176">
        <v>0.86209999999999998</v>
      </c>
      <c r="AG19" s="167">
        <v>0.88959999999999995</v>
      </c>
      <c r="AH19" s="167">
        <v>0.87109999999999999</v>
      </c>
      <c r="AI19" s="167">
        <v>0.86480000000000001</v>
      </c>
      <c r="AJ19" s="167">
        <v>0.88349999999999995</v>
      </c>
      <c r="AK19" s="167">
        <v>0.89470000000000005</v>
      </c>
      <c r="AL19" s="167">
        <v>0.91779999999999995</v>
      </c>
      <c r="AM19" s="176">
        <v>0.89780000000000004</v>
      </c>
      <c r="AN19" s="167">
        <v>0.88759999999999994</v>
      </c>
      <c r="AO19" s="167">
        <v>0.91969999999999996</v>
      </c>
      <c r="AP19" s="167">
        <v>0.89870000000000005</v>
      </c>
      <c r="AQ19" s="180">
        <v>0.90629999999999999</v>
      </c>
      <c r="AR19" s="167">
        <v>0.88790000000000002</v>
      </c>
      <c r="AS19" s="178">
        <v>0.89839999999999998</v>
      </c>
      <c r="AT19" s="167">
        <v>0.91469999999999996</v>
      </c>
      <c r="AU19" s="167">
        <v>0.875</v>
      </c>
      <c r="AV19" s="167">
        <v>0.90129999999999999</v>
      </c>
      <c r="AW19" s="167">
        <v>0.89159999999999995</v>
      </c>
      <c r="AX19" s="167">
        <v>0.90820000000000001</v>
      </c>
      <c r="AY19" s="167">
        <v>0.90629999999999999</v>
      </c>
      <c r="AZ19" s="167">
        <v>0.89910000000000001</v>
      </c>
      <c r="BA19" s="176">
        <v>0.90629999999999999</v>
      </c>
      <c r="BB19" s="167">
        <v>0.88090000000000002</v>
      </c>
      <c r="BC19" s="167">
        <v>0.87949999999999995</v>
      </c>
      <c r="BD19" s="167">
        <v>0.871</v>
      </c>
      <c r="BE19" s="167">
        <v>0.88390000000000002</v>
      </c>
      <c r="BF19" s="167">
        <v>0.87329999999999997</v>
      </c>
      <c r="BG19" s="167">
        <v>0.86539999999999995</v>
      </c>
      <c r="BH19" s="167">
        <v>0.87539999999999996</v>
      </c>
      <c r="BI19" s="167">
        <v>0.875</v>
      </c>
      <c r="BJ19" s="167">
        <v>0.87680000000000002</v>
      </c>
      <c r="BK19" s="167">
        <v>0.86429999999999996</v>
      </c>
      <c r="BL19" s="167">
        <v>0.85609999999999997</v>
      </c>
      <c r="BM19" s="167">
        <v>0.85819999999999996</v>
      </c>
      <c r="BN19" s="167">
        <v>0.85029999999999994</v>
      </c>
      <c r="BO19" s="167">
        <v>0.83840000000000003</v>
      </c>
      <c r="BP19" s="167">
        <v>0.83050000000000002</v>
      </c>
      <c r="BQ19" s="167">
        <v>0.82030000000000003</v>
      </c>
      <c r="BR19" s="167">
        <v>0.82040000000000002</v>
      </c>
      <c r="BS19" s="167">
        <v>0.82320000000000004</v>
      </c>
      <c r="BT19" s="167">
        <v>0.80889999999999995</v>
      </c>
      <c r="BU19" s="167">
        <v>0.79210000000000003</v>
      </c>
      <c r="BV19" s="167">
        <v>0.78339999999999999</v>
      </c>
      <c r="BW19" s="167">
        <v>0.77459999999999996</v>
      </c>
      <c r="BX19" s="167">
        <v>0.76470000000000005</v>
      </c>
      <c r="BY19" s="167">
        <v>0.76349999999999996</v>
      </c>
      <c r="BZ19" s="167">
        <v>0.75900000000000001</v>
      </c>
      <c r="CA19" s="167">
        <v>0.74660000000000004</v>
      </c>
      <c r="CB19" s="167">
        <v>0.74560000000000004</v>
      </c>
      <c r="CC19" s="167">
        <v>0.74390000000000001</v>
      </c>
      <c r="CD19" s="167">
        <v>0.74180000000000001</v>
      </c>
      <c r="CE19" s="167">
        <v>0.74729999999999996</v>
      </c>
      <c r="CF19" s="167">
        <v>0.74490000000000001</v>
      </c>
      <c r="CG19" s="167">
        <v>0.73899999999999999</v>
      </c>
      <c r="CH19" s="167">
        <v>0.74829999999999997</v>
      </c>
      <c r="CI19" s="167">
        <v>0.73980000000000001</v>
      </c>
      <c r="CJ19" s="167">
        <v>0.74239999999999995</v>
      </c>
      <c r="CK19" s="167">
        <v>0.73650000000000004</v>
      </c>
      <c r="CL19" s="167">
        <v>0.7248</v>
      </c>
      <c r="CM19" s="167">
        <v>0.70960000000000001</v>
      </c>
      <c r="CN19" s="167">
        <v>0.7056</v>
      </c>
      <c r="CO19" s="167">
        <v>0.68620000000000003</v>
      </c>
      <c r="CP19" s="167">
        <v>0.68410000000000004</v>
      </c>
      <c r="CQ19" s="167">
        <v>0.66910000000000003</v>
      </c>
      <c r="CR19" s="167">
        <v>0.6552</v>
      </c>
      <c r="CS19" s="167">
        <v>0.63480000000000003</v>
      </c>
      <c r="CT19" s="167">
        <v>0.64370000000000005</v>
      </c>
      <c r="CU19" s="167">
        <v>0.61270000000000002</v>
      </c>
      <c r="CV19" s="167">
        <v>0.61380000000000001</v>
      </c>
      <c r="CW19" s="167">
        <v>0.57350000000000001</v>
      </c>
      <c r="CX19" s="167">
        <v>0.56340000000000001</v>
      </c>
      <c r="CY19" s="167">
        <v>0.56030000000000002</v>
      </c>
      <c r="CZ19" s="167">
        <v>0.54079999999999995</v>
      </c>
      <c r="DA19" s="167">
        <v>0.51219999999999999</v>
      </c>
      <c r="DB19" s="167">
        <v>0.46029999999999999</v>
      </c>
    </row>
    <row r="20" spans="1:107" x14ac:dyDescent="0.25">
      <c r="B20">
        <v>2016</v>
      </c>
      <c r="C20" s="171">
        <v>0.88129999999999997</v>
      </c>
      <c r="D20" s="169">
        <v>0.89949999999999997</v>
      </c>
      <c r="E20" s="170">
        <v>0.89580000000000004</v>
      </c>
      <c r="F20" s="167">
        <v>6.7000000000000002E-3</v>
      </c>
      <c r="G20" s="167">
        <v>4.5999999999999999E-3</v>
      </c>
      <c r="H20" s="167">
        <v>3.3E-3</v>
      </c>
      <c r="I20" s="171">
        <v>0.89380000000000004</v>
      </c>
      <c r="J20" s="169">
        <v>0.90810000000000002</v>
      </c>
      <c r="K20" s="170">
        <v>0.90200000000000002</v>
      </c>
      <c r="L20" s="169">
        <v>0.86739999999999995</v>
      </c>
      <c r="M20" s="169">
        <v>0.8901</v>
      </c>
      <c r="N20" s="170">
        <v>0.8891</v>
      </c>
      <c r="O20" s="198">
        <v>2363</v>
      </c>
      <c r="P20" s="198">
        <v>4509</v>
      </c>
      <c r="Q20" s="205">
        <v>9206</v>
      </c>
      <c r="T20">
        <v>2016</v>
      </c>
      <c r="U20" s="167">
        <v>0.81599999999999995</v>
      </c>
      <c r="V20" s="167">
        <v>0.84709999999999996</v>
      </c>
      <c r="W20" s="167">
        <v>0.88290000000000002</v>
      </c>
      <c r="X20" s="167">
        <v>0.88370000000000004</v>
      </c>
      <c r="Y20" s="167">
        <v>0.88519999999999999</v>
      </c>
      <c r="Z20" s="167">
        <v>0.82650000000000001</v>
      </c>
      <c r="AA20" s="167">
        <v>0.90190000000000003</v>
      </c>
      <c r="AB20" s="167">
        <v>0.83550000000000002</v>
      </c>
      <c r="AC20" s="167">
        <v>0.9</v>
      </c>
      <c r="AD20" s="167">
        <v>0.86309999999999998</v>
      </c>
      <c r="AE20" s="167">
        <v>0.87360000000000004</v>
      </c>
      <c r="AF20" s="176">
        <v>0.86750000000000005</v>
      </c>
      <c r="AG20" s="167">
        <v>0.85909999999999997</v>
      </c>
      <c r="AH20" s="167">
        <v>0.87590000000000001</v>
      </c>
      <c r="AI20" s="167">
        <v>0.89270000000000005</v>
      </c>
      <c r="AJ20" s="167">
        <v>0.88460000000000005</v>
      </c>
      <c r="AK20" s="167">
        <v>0.874</v>
      </c>
      <c r="AL20" s="167">
        <v>0.90329999999999999</v>
      </c>
      <c r="AM20" s="176">
        <v>0.89370000000000005</v>
      </c>
      <c r="AN20" s="167">
        <v>0.87970000000000004</v>
      </c>
      <c r="AO20" s="167">
        <v>0.88549999999999995</v>
      </c>
      <c r="AP20" s="167">
        <v>0.88729999999999998</v>
      </c>
      <c r="AQ20" s="167">
        <v>0.91390000000000005</v>
      </c>
      <c r="AR20" s="180">
        <v>0.91539999999999999</v>
      </c>
      <c r="AS20" s="178">
        <v>0.90639999999999998</v>
      </c>
      <c r="AT20" s="167">
        <v>0.91239999999999999</v>
      </c>
      <c r="AU20" s="167">
        <v>0.90780000000000005</v>
      </c>
      <c r="AV20" s="167">
        <v>0.89780000000000004</v>
      </c>
      <c r="AW20" s="167">
        <v>0.88949999999999996</v>
      </c>
      <c r="AX20" s="167">
        <v>0.89239999999999997</v>
      </c>
      <c r="AY20" s="167">
        <v>0.88690000000000002</v>
      </c>
      <c r="AZ20" s="167">
        <v>0.89259999999999995</v>
      </c>
      <c r="BA20" s="176">
        <v>0.89019999999999999</v>
      </c>
      <c r="BB20" s="167">
        <v>0.88939999999999997</v>
      </c>
      <c r="BC20" s="167">
        <v>0.88300000000000001</v>
      </c>
      <c r="BD20" s="167">
        <v>0.87190000000000001</v>
      </c>
      <c r="BE20" s="167">
        <v>0.86539999999999995</v>
      </c>
      <c r="BF20" s="167">
        <v>0.87890000000000001</v>
      </c>
      <c r="BG20" s="167">
        <v>0.85880000000000001</v>
      </c>
      <c r="BH20" s="167">
        <v>0.87319999999999998</v>
      </c>
      <c r="BI20" s="167">
        <v>0.874</v>
      </c>
      <c r="BJ20" s="167">
        <v>0.86570000000000003</v>
      </c>
      <c r="BK20" s="167">
        <v>0.85660000000000003</v>
      </c>
      <c r="BL20" s="167">
        <v>0.84350000000000003</v>
      </c>
      <c r="BM20" s="167">
        <v>0.85089999999999999</v>
      </c>
      <c r="BN20" s="167">
        <v>0.85350000000000004</v>
      </c>
      <c r="BO20" s="167">
        <v>0.83809999999999996</v>
      </c>
      <c r="BP20" s="167">
        <v>0.83530000000000004</v>
      </c>
      <c r="BQ20" s="167">
        <v>0.83020000000000005</v>
      </c>
      <c r="BR20" s="167">
        <v>0.8145</v>
      </c>
      <c r="BS20" s="167">
        <v>0.82709999999999995</v>
      </c>
      <c r="BT20" s="167">
        <v>0.80049999999999999</v>
      </c>
      <c r="BU20" s="167">
        <v>0.80459999999999998</v>
      </c>
      <c r="BV20" s="167">
        <v>0.79600000000000004</v>
      </c>
      <c r="BW20" s="167">
        <v>0.78339999999999999</v>
      </c>
      <c r="BX20" s="167">
        <v>0.76890000000000003</v>
      </c>
      <c r="BY20" s="167">
        <v>0.76580000000000004</v>
      </c>
      <c r="BZ20" s="167">
        <v>0.76500000000000001</v>
      </c>
      <c r="CA20" s="167">
        <v>0.75370000000000004</v>
      </c>
      <c r="CB20" s="167">
        <v>0.75</v>
      </c>
      <c r="CC20" s="167">
        <v>0.75660000000000005</v>
      </c>
      <c r="CD20" s="167">
        <v>0.74709999999999999</v>
      </c>
      <c r="CE20" s="167">
        <v>0.74839999999999995</v>
      </c>
      <c r="CF20" s="167">
        <v>0.73829999999999996</v>
      </c>
      <c r="CG20" s="167">
        <v>0.74280000000000002</v>
      </c>
      <c r="CH20" s="167">
        <v>0.75939999999999996</v>
      </c>
      <c r="CI20" s="167">
        <v>0.74660000000000004</v>
      </c>
      <c r="CJ20" s="167">
        <v>0.74690000000000001</v>
      </c>
      <c r="CK20" s="167">
        <v>0.73350000000000004</v>
      </c>
      <c r="CL20" s="167">
        <v>0.72940000000000005</v>
      </c>
      <c r="CM20" s="167">
        <v>0.72140000000000004</v>
      </c>
      <c r="CN20" s="167">
        <v>0.70409999999999995</v>
      </c>
      <c r="CO20" s="167">
        <v>0.69640000000000002</v>
      </c>
      <c r="CP20" s="167">
        <v>0.69430000000000003</v>
      </c>
      <c r="CQ20" s="167">
        <v>0.67879999999999996</v>
      </c>
      <c r="CR20" s="167">
        <v>0.6804</v>
      </c>
      <c r="CS20" s="167">
        <v>0.65739999999999998</v>
      </c>
      <c r="CT20" s="167">
        <v>0.63219999999999998</v>
      </c>
      <c r="CU20" s="167">
        <v>0.62819999999999998</v>
      </c>
      <c r="CV20" s="167">
        <v>0.61009999999999998</v>
      </c>
      <c r="CW20" s="167">
        <v>0.58099999999999996</v>
      </c>
      <c r="CX20" s="167">
        <v>0.56799999999999995</v>
      </c>
      <c r="CY20" s="167">
        <v>0.56010000000000004</v>
      </c>
      <c r="CZ20" s="167">
        <v>0.56169999999999998</v>
      </c>
      <c r="DA20" s="167">
        <v>0.54310000000000003</v>
      </c>
      <c r="DB20" s="167">
        <v>0.46360000000000001</v>
      </c>
    </row>
    <row r="21" spans="1:107" x14ac:dyDescent="0.25">
      <c r="B21" s="23">
        <v>2017</v>
      </c>
      <c r="C21" s="201">
        <v>0.87729999999999997</v>
      </c>
      <c r="D21" s="193">
        <v>0.8982</v>
      </c>
      <c r="E21" s="202">
        <v>0.89729999999999999</v>
      </c>
      <c r="F21" s="183">
        <v>6.8999999999999999E-3</v>
      </c>
      <c r="G21" s="183">
        <v>4.7000000000000002E-3</v>
      </c>
      <c r="H21" s="183">
        <v>3.3E-3</v>
      </c>
      <c r="I21" s="201">
        <v>0.89019999999999999</v>
      </c>
      <c r="J21" s="193">
        <v>0.90710000000000002</v>
      </c>
      <c r="K21" s="202">
        <v>0.90359999999999996</v>
      </c>
      <c r="L21" s="193">
        <v>0.86309999999999998</v>
      </c>
      <c r="M21" s="193">
        <v>0.88849999999999996</v>
      </c>
      <c r="N21" s="202">
        <v>0.89049999999999996</v>
      </c>
      <c r="O21" s="200">
        <v>2370</v>
      </c>
      <c r="P21" s="200">
        <v>4345</v>
      </c>
      <c r="Q21" s="207">
        <v>8953</v>
      </c>
      <c r="T21">
        <v>2017</v>
      </c>
      <c r="U21" s="183">
        <v>0.84350000000000003</v>
      </c>
      <c r="V21" s="183">
        <v>0.87780000000000002</v>
      </c>
      <c r="W21" s="183">
        <v>0.91290000000000004</v>
      </c>
      <c r="X21" s="183">
        <v>0.89529999999999998</v>
      </c>
      <c r="Y21" s="183">
        <v>0.90329999999999999</v>
      </c>
      <c r="Z21" s="183">
        <v>0.88370000000000004</v>
      </c>
      <c r="AA21" s="183">
        <v>0.86960000000000004</v>
      </c>
      <c r="AB21" s="183">
        <v>0.86270000000000002</v>
      </c>
      <c r="AC21" s="183">
        <v>0.88229999999999997</v>
      </c>
      <c r="AD21" s="183">
        <v>0.87290000000000001</v>
      </c>
      <c r="AE21" s="183">
        <v>0.87739999999999996</v>
      </c>
      <c r="AF21" s="184">
        <v>0.84540000000000004</v>
      </c>
      <c r="AG21" s="183">
        <v>0.91339999999999999</v>
      </c>
      <c r="AH21" s="183">
        <v>0.84099999999999997</v>
      </c>
      <c r="AI21" s="183">
        <v>0.89419999999999999</v>
      </c>
      <c r="AJ21" s="183">
        <v>0.87839999999999996</v>
      </c>
      <c r="AK21" s="183">
        <v>0.89690000000000003</v>
      </c>
      <c r="AL21" s="183">
        <v>0.87360000000000004</v>
      </c>
      <c r="AM21" s="184">
        <v>0.90180000000000005</v>
      </c>
      <c r="AN21" s="183">
        <v>0.89429999999999998</v>
      </c>
      <c r="AO21" s="183">
        <v>0.89049999999999996</v>
      </c>
      <c r="AP21" s="183">
        <v>0.91739999999999999</v>
      </c>
      <c r="AQ21" s="183">
        <v>0.89810000000000001</v>
      </c>
      <c r="AR21" s="183">
        <v>0.88449999999999995</v>
      </c>
      <c r="AS21" s="185">
        <v>0.9032</v>
      </c>
      <c r="AT21" s="183">
        <v>0.90400000000000003</v>
      </c>
      <c r="AU21" s="183">
        <v>0.89580000000000004</v>
      </c>
      <c r="AV21" s="183">
        <v>0.89219999999999999</v>
      </c>
      <c r="AW21" s="183">
        <v>0.89610000000000001</v>
      </c>
      <c r="AX21" s="183">
        <v>0.91379999999999995</v>
      </c>
      <c r="AY21" s="183">
        <v>0.8841</v>
      </c>
      <c r="AZ21" s="183">
        <v>0.89600000000000002</v>
      </c>
      <c r="BA21" s="184">
        <v>0.88959999999999995</v>
      </c>
      <c r="BB21" s="183">
        <v>0.88800000000000001</v>
      </c>
      <c r="BC21" s="183">
        <v>0.875</v>
      </c>
      <c r="BD21" s="183">
        <v>0.8841</v>
      </c>
      <c r="BE21" s="183">
        <v>0.88280000000000003</v>
      </c>
      <c r="BF21" s="183">
        <v>0.87060000000000004</v>
      </c>
      <c r="BG21" s="183">
        <v>0.86580000000000001</v>
      </c>
      <c r="BH21" s="183">
        <v>0.86109999999999998</v>
      </c>
      <c r="BI21" s="183">
        <v>0.88070000000000004</v>
      </c>
      <c r="BJ21" s="183">
        <v>0.86599999999999999</v>
      </c>
      <c r="BK21" s="183">
        <v>0.86939999999999995</v>
      </c>
      <c r="BL21" s="183">
        <v>0.85440000000000005</v>
      </c>
      <c r="BM21" s="183">
        <v>0.85060000000000002</v>
      </c>
      <c r="BN21" s="183">
        <v>0.84909999999999997</v>
      </c>
      <c r="BO21" s="183">
        <v>0.84050000000000002</v>
      </c>
      <c r="BP21" s="183">
        <v>0.83599999999999997</v>
      </c>
      <c r="BQ21" s="183">
        <v>0.83660000000000001</v>
      </c>
      <c r="BR21" s="183">
        <v>0.82820000000000005</v>
      </c>
      <c r="BS21" s="183">
        <v>0.8306</v>
      </c>
      <c r="BT21" s="183">
        <v>0.81399999999999995</v>
      </c>
      <c r="BU21" s="183">
        <v>0.79620000000000002</v>
      </c>
      <c r="BV21" s="183">
        <v>0.79490000000000005</v>
      </c>
      <c r="BW21" s="183">
        <v>0.79169999999999996</v>
      </c>
      <c r="BX21" s="183">
        <v>0.77859999999999996</v>
      </c>
      <c r="BY21" s="183">
        <v>0.77959999999999996</v>
      </c>
      <c r="BZ21" s="183">
        <v>0.76749999999999996</v>
      </c>
      <c r="CA21" s="183">
        <v>0.76459999999999995</v>
      </c>
      <c r="CB21" s="183">
        <v>0.76349999999999996</v>
      </c>
      <c r="CC21" s="183">
        <v>0.76819999999999999</v>
      </c>
      <c r="CD21" s="183">
        <v>0.75619999999999998</v>
      </c>
      <c r="CE21" s="183">
        <v>0.75039999999999996</v>
      </c>
      <c r="CF21" s="183">
        <v>0.74529999999999996</v>
      </c>
      <c r="CG21" s="183">
        <v>0.74209999999999998</v>
      </c>
      <c r="CH21" s="183">
        <v>0.75849999999999995</v>
      </c>
      <c r="CI21" s="183">
        <v>0.75319999999999998</v>
      </c>
      <c r="CJ21" s="183">
        <v>0.75139999999999996</v>
      </c>
      <c r="CK21" s="183">
        <v>0.73960000000000004</v>
      </c>
      <c r="CL21" s="183">
        <v>0.74239999999999995</v>
      </c>
      <c r="CM21" s="183">
        <v>0.72829999999999995</v>
      </c>
      <c r="CN21" s="183">
        <v>0.71530000000000005</v>
      </c>
      <c r="CO21" s="183">
        <v>0.71030000000000004</v>
      </c>
      <c r="CP21" s="183">
        <v>0.6956</v>
      </c>
      <c r="CQ21" s="183">
        <v>0.69069999999999998</v>
      </c>
      <c r="CR21" s="183">
        <v>0.68679999999999997</v>
      </c>
      <c r="CS21" s="183">
        <v>0.66600000000000004</v>
      </c>
      <c r="CT21" s="183">
        <v>0.64800000000000002</v>
      </c>
      <c r="CU21" s="183">
        <v>0.63229999999999997</v>
      </c>
      <c r="CV21" s="183">
        <v>0.61539999999999995</v>
      </c>
      <c r="CW21" s="183">
        <v>0.59409999999999996</v>
      </c>
      <c r="CX21" s="183">
        <v>0.57699999999999996</v>
      </c>
      <c r="CY21" s="183">
        <v>0.57489999999999997</v>
      </c>
      <c r="CZ21" s="183">
        <v>0.55920000000000003</v>
      </c>
      <c r="DA21" s="183">
        <v>0.5534</v>
      </c>
      <c r="DB21" s="183">
        <v>0.47389999999999999</v>
      </c>
    </row>
    <row r="22" spans="1:107" x14ac:dyDescent="0.25">
      <c r="C22" s="175">
        <f>AVERAGE(C4:C14)</f>
        <v>0.84891000000000005</v>
      </c>
      <c r="D22" s="172">
        <f>AVERAGE(D4:D14)</f>
        <v>0.85961818181818184</v>
      </c>
      <c r="E22" s="177">
        <f>AVERAGE(E4:E14)</f>
        <v>0.87124545454545455</v>
      </c>
      <c r="I22" s="171">
        <f>AVERAGE(I4:I14)</f>
        <v>0.86377000000000004</v>
      </c>
      <c r="J22" s="169">
        <f t="shared" ref="J22:K22" si="0">AVERAGE(J4:J14)</f>
        <v>0.87040000000000006</v>
      </c>
      <c r="K22" s="170">
        <f t="shared" si="0"/>
        <v>0.87895454545454532</v>
      </c>
      <c r="L22" s="169">
        <f>AVERAGE(L4:L14)</f>
        <v>0.83262999999999998</v>
      </c>
      <c r="M22" s="169">
        <f t="shared" ref="M22:N22" si="1">AVERAGE(M4:M14)</f>
        <v>0.84801818181818189</v>
      </c>
      <c r="N22" s="170">
        <f t="shared" si="1"/>
        <v>0.86309090909090902</v>
      </c>
      <c r="O22" t="s">
        <v>348</v>
      </c>
      <c r="U22" s="140"/>
      <c r="V22" s="140"/>
      <c r="W22" s="140"/>
      <c r="X22" s="140"/>
      <c r="Y22" s="140"/>
      <c r="Z22" s="140"/>
      <c r="AA22" s="140"/>
      <c r="AB22" s="140"/>
      <c r="AC22" s="140"/>
      <c r="AD22" s="166" t="s">
        <v>348</v>
      </c>
      <c r="AE22" s="166"/>
      <c r="AF22" s="175">
        <f t="shared" ref="AF22:AZ22" si="2">AVERAGE(AF4:AF14)</f>
        <v>0.82947272727272725</v>
      </c>
      <c r="AG22" s="169">
        <f t="shared" si="2"/>
        <v>0.84037272727272727</v>
      </c>
      <c r="AH22" s="169">
        <f t="shared" si="2"/>
        <v>0.84598181818181817</v>
      </c>
      <c r="AI22" s="169">
        <f t="shared" si="2"/>
        <v>0.84707272727272709</v>
      </c>
      <c r="AJ22" s="169">
        <f t="shared" si="2"/>
        <v>0.8511545454545455</v>
      </c>
      <c r="AK22" s="169">
        <f t="shared" si="2"/>
        <v>0.86665454545454557</v>
      </c>
      <c r="AL22" s="169">
        <f t="shared" si="2"/>
        <v>0.86080909090909108</v>
      </c>
      <c r="AM22" s="171">
        <f t="shared" si="2"/>
        <v>0.85702727272727275</v>
      </c>
      <c r="AN22" s="169">
        <f t="shared" si="2"/>
        <v>0.83649999999999991</v>
      </c>
      <c r="AO22" s="169">
        <f t="shared" si="2"/>
        <v>0.84489090909090903</v>
      </c>
      <c r="AP22" s="169">
        <f t="shared" si="2"/>
        <v>0.86525454545454539</v>
      </c>
      <c r="AQ22" s="169">
        <f t="shared" si="2"/>
        <v>0.8713727272727273</v>
      </c>
      <c r="AR22" s="169">
        <f t="shared" si="2"/>
        <v>0.86120000000000008</v>
      </c>
      <c r="AS22" s="170">
        <f t="shared" si="2"/>
        <v>0.87040909090909091</v>
      </c>
      <c r="AT22" s="169">
        <f t="shared" si="2"/>
        <v>0.86909999999999987</v>
      </c>
      <c r="AU22" s="169">
        <f t="shared" si="2"/>
        <v>0.87424545454545433</v>
      </c>
      <c r="AV22" s="169">
        <f t="shared" si="2"/>
        <v>0.8774909090909091</v>
      </c>
      <c r="AW22" s="169">
        <f t="shared" si="2"/>
        <v>0.87325454545454551</v>
      </c>
      <c r="AX22" s="169">
        <f t="shared" si="2"/>
        <v>0.87031818181818177</v>
      </c>
      <c r="AY22" s="169">
        <f t="shared" si="2"/>
        <v>0.8692363636363637</v>
      </c>
      <c r="AZ22" s="169">
        <f t="shared" si="2"/>
        <v>0.86718181818181794</v>
      </c>
      <c r="BA22" s="142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</row>
    <row r="23" spans="1:107" x14ac:dyDescent="0.25">
      <c r="C23" s="171">
        <f>AVERAGE(C15:C21)</f>
        <v>0.87832857142857157</v>
      </c>
      <c r="D23" s="169">
        <f>AVERAGE(D15:D21)</f>
        <v>0.89337142857142848</v>
      </c>
      <c r="E23" s="170">
        <f>AVERAGE(E15:E21)</f>
        <v>0.89392857142857152</v>
      </c>
      <c r="I23" s="171">
        <f>AVERAGE(I15:I21)</f>
        <v>0.89115714285714276</v>
      </c>
      <c r="J23" s="169">
        <f t="shared" ref="J23:K23" si="3">AVERAGE(J15:J21)</f>
        <v>0.90229999999999999</v>
      </c>
      <c r="K23" s="170">
        <f t="shared" si="3"/>
        <v>0.90038571428571434</v>
      </c>
      <c r="L23" s="169">
        <f>AVERAGE(L15:L21)</f>
        <v>0.86412857142857147</v>
      </c>
      <c r="M23" s="169">
        <f t="shared" ref="M23:N23" si="4">AVERAGE(M15:M21)</f>
        <v>0.88370000000000004</v>
      </c>
      <c r="N23" s="170">
        <f t="shared" si="4"/>
        <v>0.88705714285714288</v>
      </c>
      <c r="O23" t="s">
        <v>349</v>
      </c>
      <c r="U23" s="140"/>
      <c r="V23" s="140"/>
      <c r="W23" s="140"/>
      <c r="X23" s="140"/>
      <c r="Y23" s="140"/>
      <c r="Z23" s="140"/>
      <c r="AA23" s="140"/>
      <c r="AB23" s="140"/>
      <c r="AC23" s="140"/>
      <c r="AD23" s="166" t="s">
        <v>349</v>
      </c>
      <c r="AE23" s="166"/>
      <c r="AF23" s="171">
        <f t="shared" ref="AF23:AZ23" si="5">AVERAGE(AF15:AF21)</f>
        <v>0.85995714285714275</v>
      </c>
      <c r="AG23" s="169">
        <f t="shared" si="5"/>
        <v>0.88698571428571427</v>
      </c>
      <c r="AH23" s="169">
        <f t="shared" si="5"/>
        <v>0.86722857142857135</v>
      </c>
      <c r="AI23" s="169">
        <f t="shared" si="5"/>
        <v>0.87764285714285706</v>
      </c>
      <c r="AJ23" s="169">
        <f t="shared" si="5"/>
        <v>0.87270000000000003</v>
      </c>
      <c r="AK23" s="169">
        <f t="shared" si="5"/>
        <v>0.88364285714285706</v>
      </c>
      <c r="AL23" s="169">
        <f t="shared" si="5"/>
        <v>0.89195714285714278</v>
      </c>
      <c r="AM23" s="171">
        <f t="shared" si="5"/>
        <v>0.88852857142857133</v>
      </c>
      <c r="AN23" s="169">
        <f t="shared" si="5"/>
        <v>0.89252857142857134</v>
      </c>
      <c r="AO23" s="169">
        <f t="shared" si="5"/>
        <v>0.89132857142857158</v>
      </c>
      <c r="AP23" s="169">
        <f t="shared" si="5"/>
        <v>0.89358571428571421</v>
      </c>
      <c r="AQ23" s="169">
        <f t="shared" si="5"/>
        <v>0.89314285714285713</v>
      </c>
      <c r="AR23" s="169">
        <f t="shared" si="5"/>
        <v>0.89648571428571433</v>
      </c>
      <c r="AS23" s="170">
        <f t="shared" si="5"/>
        <v>0.89514285714285713</v>
      </c>
      <c r="AT23" s="169">
        <f t="shared" si="5"/>
        <v>0.89991428571428567</v>
      </c>
      <c r="AU23" s="169">
        <f t="shared" si="5"/>
        <v>0.89104285714285714</v>
      </c>
      <c r="AV23" s="169">
        <f t="shared" si="5"/>
        <v>0.89564285714285707</v>
      </c>
      <c r="AW23" s="169">
        <f t="shared" si="5"/>
        <v>0.8921714285714285</v>
      </c>
      <c r="AX23" s="169">
        <f t="shared" si="5"/>
        <v>0.89415714285714287</v>
      </c>
      <c r="AY23" s="169">
        <f t="shared" si="5"/>
        <v>0.89164285714285718</v>
      </c>
      <c r="AZ23" s="169">
        <f t="shared" si="5"/>
        <v>0.89401428571428565</v>
      </c>
      <c r="BA23" s="142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</row>
    <row r="24" spans="1:107" x14ac:dyDescent="0.25">
      <c r="C24" s="176">
        <f>C23-C22</f>
        <v>2.9418571428571516E-2</v>
      </c>
      <c r="D24" s="167">
        <f>D23-D22</f>
        <v>3.3753246753246646E-2</v>
      </c>
      <c r="E24" s="178">
        <f>E23-E22</f>
        <v>2.2683116883116972E-2</v>
      </c>
      <c r="I24" s="176">
        <f>I23-I22</f>
        <v>2.7387142857142721E-2</v>
      </c>
      <c r="J24" s="167">
        <f t="shared" ref="J24" si="6">J23-J22</f>
        <v>3.1899999999999928E-2</v>
      </c>
      <c r="K24" s="178">
        <f t="shared" ref="K24" si="7">K23-K22</f>
        <v>2.1431168831169023E-2</v>
      </c>
      <c r="L24" s="167">
        <f>L23-L22</f>
        <v>3.1498571428571487E-2</v>
      </c>
      <c r="M24" s="167">
        <f t="shared" ref="M24" si="8">M23-M22</f>
        <v>3.5681818181818148E-2</v>
      </c>
      <c r="N24" s="178">
        <f t="shared" ref="N24" si="9">N23-N22</f>
        <v>2.3966233766233858E-2</v>
      </c>
      <c r="O24" t="s">
        <v>341</v>
      </c>
      <c r="U24" s="140"/>
      <c r="V24" s="140"/>
      <c r="W24" s="140"/>
      <c r="X24" s="140"/>
      <c r="Y24" s="140"/>
      <c r="Z24" s="140"/>
      <c r="AA24" s="140"/>
      <c r="AB24" s="140"/>
      <c r="AC24" s="140"/>
      <c r="AD24" s="166" t="s">
        <v>341</v>
      </c>
      <c r="AE24" s="166"/>
      <c r="AF24" s="171">
        <f>AF23-AF22</f>
        <v>3.0484415584415503E-2</v>
      </c>
      <c r="AG24" s="169">
        <f t="shared" ref="AG24" si="10">AG23-AG22</f>
        <v>4.6612987012986995E-2</v>
      </c>
      <c r="AH24" s="169">
        <f t="shared" ref="AH24" si="11">AH23-AH22</f>
        <v>2.1246753246753181E-2</v>
      </c>
      <c r="AI24" s="169">
        <f t="shared" ref="AI24" si="12">AI23-AI22</f>
        <v>3.057012987012997E-2</v>
      </c>
      <c r="AJ24" s="169">
        <f t="shared" ref="AJ24" si="13">AJ23-AJ22</f>
        <v>2.1545454545454534E-2</v>
      </c>
      <c r="AK24" s="169">
        <f t="shared" ref="AK24" si="14">AK23-AK22</f>
        <v>1.6988311688311497E-2</v>
      </c>
      <c r="AL24" s="169">
        <f t="shared" ref="AL24" si="15">AL23-AL22</f>
        <v>3.1148051948051703E-2</v>
      </c>
      <c r="AM24" s="176">
        <f t="shared" ref="AM24" si="16">AM23-AM22</f>
        <v>3.1501298701298586E-2</v>
      </c>
      <c r="AN24" s="167">
        <f t="shared" ref="AN24" si="17">AN23-AN22</f>
        <v>5.6028571428571428E-2</v>
      </c>
      <c r="AO24" s="167">
        <f t="shared" ref="AO24" si="18">AO23-AO22</f>
        <v>4.6437662337662555E-2</v>
      </c>
      <c r="AP24" s="167">
        <f t="shared" ref="AP24" si="19">AP23-AP22</f>
        <v>2.8331168831168818E-2</v>
      </c>
      <c r="AQ24" s="167">
        <f t="shared" ref="AQ24" si="20">AQ23-AQ22</f>
        <v>2.1770129870129828E-2</v>
      </c>
      <c r="AR24" s="167">
        <f t="shared" ref="AR24" si="21">AR23-AR22</f>
        <v>3.5285714285714254E-2</v>
      </c>
      <c r="AS24" s="178">
        <f t="shared" ref="AS24" si="22">AS23-AS22</f>
        <v>2.4733766233766219E-2</v>
      </c>
      <c r="AT24" s="169">
        <f t="shared" ref="AT24" si="23">AT23-AT22</f>
        <v>3.0814285714285794E-2</v>
      </c>
      <c r="AU24" s="169">
        <f t="shared" ref="AU24" si="24">AU23-AU22</f>
        <v>1.6797402597402811E-2</v>
      </c>
      <c r="AV24" s="169">
        <f t="shared" ref="AV24" si="25">AV23-AV22</f>
        <v>1.8151948051947975E-2</v>
      </c>
      <c r="AW24" s="169">
        <f t="shared" ref="AW24" si="26">AW23-AW22</f>
        <v>1.8916883116882999E-2</v>
      </c>
      <c r="AX24" s="169">
        <f t="shared" ref="AX24" si="27">AX23-AX22</f>
        <v>2.3838961038961104E-2</v>
      </c>
      <c r="AY24" s="169">
        <f t="shared" ref="AY24" si="28">AY23-AY22</f>
        <v>2.2406493506493486E-2</v>
      </c>
      <c r="AZ24" s="169">
        <f t="shared" ref="AZ24" si="29">AZ23-AZ22</f>
        <v>2.6832467532467708E-2</v>
      </c>
      <c r="BA24" s="142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</row>
    <row r="25" spans="1:107" x14ac:dyDescent="0.25">
      <c r="C25" s="176">
        <f>(C23-C22)/C22</f>
        <v>3.4654523363573893E-2</v>
      </c>
      <c r="D25" s="167">
        <f>(D23-D22)/D22</f>
        <v>3.9265394179838098E-2</v>
      </c>
      <c r="E25" s="178">
        <f>(E23-E22)/E22</f>
        <v>2.6035277159582069E-2</v>
      </c>
      <c r="G25" s="137"/>
      <c r="H25" s="137"/>
      <c r="I25" s="176">
        <f>(I23-I22)/I22</f>
        <v>3.1706522404277432E-2</v>
      </c>
      <c r="J25" s="167">
        <f>(J23-J22)/J22</f>
        <v>3.6649816176470507E-2</v>
      </c>
      <c r="K25" s="178">
        <f t="shared" ref="K25" si="30">(K23-K22)/K22</f>
        <v>2.4382567838119592E-2</v>
      </c>
      <c r="L25" s="167">
        <f>(L23-L22)/L22</f>
        <v>3.7830214415252257E-2</v>
      </c>
      <c r="M25" s="167">
        <f>(M23-M22)/M22</f>
        <v>4.2076713621062967E-2</v>
      </c>
      <c r="N25" s="178">
        <f t="shared" ref="N25" si="31">(N23-N22)/N22</f>
        <v>2.7767913569472558E-2</v>
      </c>
      <c r="O25" s="137" t="s">
        <v>343</v>
      </c>
      <c r="P25" s="1"/>
      <c r="Q25" s="1"/>
      <c r="U25" s="140"/>
      <c r="V25" s="140"/>
      <c r="W25" s="140"/>
      <c r="X25" s="140"/>
      <c r="Y25" s="140"/>
      <c r="Z25" s="140"/>
      <c r="AA25" s="140"/>
      <c r="AB25" s="140"/>
      <c r="AC25" s="140"/>
      <c r="AD25" s="166" t="s">
        <v>343</v>
      </c>
      <c r="AE25" s="166"/>
      <c r="AF25" s="171">
        <f>(AF23-AF22)/AF22</f>
        <v>3.6751558649368771E-2</v>
      </c>
      <c r="AG25" s="169">
        <f t="shared" ref="AG25:AL25" si="32">(AG23-AG22)/AG22</f>
        <v>5.5467039208019923E-2</v>
      </c>
      <c r="AH25" s="169">
        <f t="shared" si="32"/>
        <v>2.5114905297157149E-2</v>
      </c>
      <c r="AI25" s="169">
        <f t="shared" si="32"/>
        <v>3.608914427991905E-2</v>
      </c>
      <c r="AJ25" s="169">
        <f t="shared" si="32"/>
        <v>2.5313210932743746E-2</v>
      </c>
      <c r="AK25" s="169">
        <f t="shared" si="32"/>
        <v>1.9602172258153236E-2</v>
      </c>
      <c r="AL25" s="169">
        <f t="shared" si="32"/>
        <v>3.6184622440681456E-2</v>
      </c>
      <c r="AM25" s="176">
        <f>(AM23-AM22)/AM22</f>
        <v>3.6756471706032953E-2</v>
      </c>
      <c r="AN25" s="167">
        <f t="shared" ref="AN25:AZ25" si="33">(AN23-AN22)/AN22</f>
        <v>6.6979762616343613E-2</v>
      </c>
      <c r="AO25" s="167">
        <f t="shared" si="33"/>
        <v>5.4962909220586643E-2</v>
      </c>
      <c r="AP25" s="167">
        <f t="shared" si="33"/>
        <v>3.2743160934549688E-2</v>
      </c>
      <c r="AQ25" s="167">
        <f t="shared" si="33"/>
        <v>2.4983717287396907E-2</v>
      </c>
      <c r="AR25" s="167">
        <f t="shared" si="33"/>
        <v>4.0972729082343534E-2</v>
      </c>
      <c r="AS25" s="178">
        <f>(AS23-AS22)/AS22</f>
        <v>2.8416254485500905E-2</v>
      </c>
      <c r="AT25" s="169">
        <f t="shared" si="33"/>
        <v>3.5455397208935452E-2</v>
      </c>
      <c r="AU25" s="169">
        <f t="shared" si="33"/>
        <v>1.9213600150928174E-2</v>
      </c>
      <c r="AV25" s="169">
        <f t="shared" si="33"/>
        <v>2.0686194995175058E-2</v>
      </c>
      <c r="AW25" s="169">
        <f t="shared" si="33"/>
        <v>2.1662507473163398E-2</v>
      </c>
      <c r="AX25" s="169">
        <f t="shared" si="33"/>
        <v>2.7391087003559009E-2</v>
      </c>
      <c r="AY25" s="169">
        <f t="shared" si="33"/>
        <v>2.5777216006884655E-2</v>
      </c>
      <c r="AZ25" s="169">
        <f t="shared" si="33"/>
        <v>3.0942147275096431E-2</v>
      </c>
      <c r="BA25" s="142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</row>
    <row r="26" spans="1:107" x14ac:dyDescent="0.25">
      <c r="C26" s="137"/>
      <c r="D26" s="137"/>
      <c r="E26" s="137"/>
      <c r="F26" s="137"/>
      <c r="G26" s="137"/>
      <c r="H26" s="226" t="s">
        <v>151</v>
      </c>
      <c r="I26" s="227">
        <f>I25-C25</f>
        <v>-2.9480009592964609E-3</v>
      </c>
      <c r="J26" s="228">
        <f>J25-D25</f>
        <v>-2.6155780033675913E-3</v>
      </c>
      <c r="K26" s="185">
        <f>K25-E25</f>
        <v>-1.6527093214624769E-3</v>
      </c>
      <c r="L26" s="228">
        <f>C25-L25</f>
        <v>-3.1756910516783643E-3</v>
      </c>
      <c r="M26" s="228">
        <f>D25-M25</f>
        <v>-2.8113194412248688E-3</v>
      </c>
      <c r="N26" s="185">
        <f>E25-N25</f>
        <v>-1.7326364098904888E-3</v>
      </c>
      <c r="O26" s="229" t="s">
        <v>152</v>
      </c>
      <c r="P26" s="1"/>
      <c r="Q26" s="1"/>
      <c r="U26" s="140"/>
      <c r="V26" s="140"/>
      <c r="W26" s="140"/>
      <c r="X26" s="140"/>
      <c r="Y26" s="140"/>
      <c r="Z26" s="140"/>
      <c r="AA26" s="140"/>
      <c r="AB26" s="140"/>
      <c r="AC26" s="140"/>
      <c r="AD26" s="166" t="s">
        <v>350</v>
      </c>
      <c r="AE26" s="166"/>
      <c r="AF26" s="171">
        <f t="shared" ref="AF26:AZ26" si="34">AVERAGE(AF9:AF14)</f>
        <v>0.83096666666666685</v>
      </c>
      <c r="AG26" s="169">
        <f t="shared" si="34"/>
        <v>0.85448333333333348</v>
      </c>
      <c r="AH26" s="169">
        <f t="shared" si="34"/>
        <v>0.85766666666666669</v>
      </c>
      <c r="AI26" s="169">
        <f t="shared" si="34"/>
        <v>0.86039999999999994</v>
      </c>
      <c r="AJ26" s="169">
        <f t="shared" si="34"/>
        <v>0.86538333333333339</v>
      </c>
      <c r="AK26" s="169">
        <f t="shared" si="34"/>
        <v>0.88705000000000001</v>
      </c>
      <c r="AL26" s="169">
        <f t="shared" si="34"/>
        <v>0.87871666666666659</v>
      </c>
      <c r="AM26" s="171">
        <f t="shared" si="34"/>
        <v>0.8727166666666667</v>
      </c>
      <c r="AN26" s="169">
        <f t="shared" si="34"/>
        <v>0.84401666666666675</v>
      </c>
      <c r="AO26" s="169">
        <f t="shared" si="34"/>
        <v>0.85844999999999994</v>
      </c>
      <c r="AP26" s="169">
        <f t="shared" si="34"/>
        <v>0.87693333333333323</v>
      </c>
      <c r="AQ26" s="169">
        <f t="shared" si="34"/>
        <v>0.87265000000000015</v>
      </c>
      <c r="AR26" s="169">
        <f t="shared" si="34"/>
        <v>0.87524999999999997</v>
      </c>
      <c r="AS26" s="169">
        <f t="shared" si="34"/>
        <v>0.87631666666666652</v>
      </c>
      <c r="AT26" s="171">
        <f t="shared" si="34"/>
        <v>0.88226666666666664</v>
      </c>
      <c r="AU26" s="169">
        <f t="shared" si="34"/>
        <v>0.87708333333333333</v>
      </c>
      <c r="AV26" s="169">
        <f t="shared" si="34"/>
        <v>0.87809999999999999</v>
      </c>
      <c r="AW26" s="169">
        <f t="shared" si="34"/>
        <v>0.88546666666666651</v>
      </c>
      <c r="AX26" s="169">
        <f t="shared" si="34"/>
        <v>0.88099999999999989</v>
      </c>
      <c r="AY26" s="169">
        <f t="shared" si="34"/>
        <v>0.88065000000000004</v>
      </c>
      <c r="AZ26" s="169">
        <f t="shared" si="34"/>
        <v>0.87370000000000003</v>
      </c>
      <c r="BA26" s="142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</row>
    <row r="27" spans="1:107" x14ac:dyDescent="0.25">
      <c r="A27" s="8" t="s">
        <v>351</v>
      </c>
      <c r="C27" s="204" t="s">
        <v>330</v>
      </c>
      <c r="D27" t="s">
        <v>361</v>
      </c>
      <c r="E27" t="s">
        <v>360</v>
      </c>
      <c r="F27" s="208" t="s">
        <v>330</v>
      </c>
      <c r="G27" t="s">
        <v>361</v>
      </c>
      <c r="H27" t="s">
        <v>360</v>
      </c>
      <c r="I27" s="203" t="s">
        <v>330</v>
      </c>
      <c r="J27" t="s">
        <v>361</v>
      </c>
      <c r="K27" s="7" t="s">
        <v>360</v>
      </c>
      <c r="L27" s="203" t="s">
        <v>330</v>
      </c>
      <c r="M27" t="s">
        <v>361</v>
      </c>
      <c r="N27" s="7" t="s">
        <v>360</v>
      </c>
      <c r="O27" s="203" t="s">
        <v>330</v>
      </c>
      <c r="P27" t="s">
        <v>361</v>
      </c>
      <c r="Q27" s="7" t="s">
        <v>360</v>
      </c>
      <c r="U27" s="140"/>
      <c r="V27" s="140"/>
      <c r="W27" s="140"/>
      <c r="X27" s="140"/>
      <c r="Y27" s="140"/>
      <c r="Z27" s="140"/>
      <c r="AA27" s="140"/>
      <c r="AB27" s="140"/>
      <c r="AC27" s="140"/>
      <c r="AD27" s="166" t="s">
        <v>349</v>
      </c>
      <c r="AE27" s="166"/>
      <c r="AF27" s="171">
        <f>AF23</f>
        <v>0.85995714285714275</v>
      </c>
      <c r="AG27" s="169">
        <f t="shared" ref="AG27:AJ27" si="35">AG23</f>
        <v>0.88698571428571427</v>
      </c>
      <c r="AH27" s="169">
        <f t="shared" si="35"/>
        <v>0.86722857142857135</v>
      </c>
      <c r="AI27" s="169">
        <f t="shared" si="35"/>
        <v>0.87764285714285706</v>
      </c>
      <c r="AJ27" s="169">
        <f t="shared" si="35"/>
        <v>0.87270000000000003</v>
      </c>
      <c r="AK27" s="169">
        <f>AK23</f>
        <v>0.88364285714285706</v>
      </c>
      <c r="AL27" s="169">
        <f t="shared" ref="AL27:AZ27" si="36">AL23</f>
        <v>0.89195714285714278</v>
      </c>
      <c r="AM27" s="171">
        <f t="shared" si="36"/>
        <v>0.88852857142857133</v>
      </c>
      <c r="AN27" s="169">
        <f t="shared" si="36"/>
        <v>0.89252857142857134</v>
      </c>
      <c r="AO27" s="169">
        <f t="shared" si="36"/>
        <v>0.89132857142857158</v>
      </c>
      <c r="AP27" s="169">
        <f t="shared" si="36"/>
        <v>0.89358571428571421</v>
      </c>
      <c r="AQ27" s="169">
        <f t="shared" si="36"/>
        <v>0.89314285714285713</v>
      </c>
      <c r="AR27" s="169">
        <f t="shared" si="36"/>
        <v>0.89648571428571433</v>
      </c>
      <c r="AS27" s="170">
        <f t="shared" si="36"/>
        <v>0.89514285714285713</v>
      </c>
      <c r="AT27" s="169">
        <f t="shared" si="36"/>
        <v>0.89991428571428567</v>
      </c>
      <c r="AU27" s="169">
        <f t="shared" si="36"/>
        <v>0.89104285714285714</v>
      </c>
      <c r="AV27" s="169">
        <f t="shared" si="36"/>
        <v>0.89564285714285707</v>
      </c>
      <c r="AW27" s="169">
        <f t="shared" si="36"/>
        <v>0.8921714285714285</v>
      </c>
      <c r="AX27" s="169">
        <f t="shared" si="36"/>
        <v>0.89415714285714287</v>
      </c>
      <c r="AY27" s="169">
        <f t="shared" si="36"/>
        <v>0.89164285714285718</v>
      </c>
      <c r="AZ27" s="170">
        <f t="shared" si="36"/>
        <v>0.89401428571428565</v>
      </c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</row>
    <row r="28" spans="1:107" x14ac:dyDescent="0.25">
      <c r="C28" s="23" t="s">
        <v>351</v>
      </c>
      <c r="D28" s="23" t="s">
        <v>351</v>
      </c>
      <c r="E28" s="23" t="s">
        <v>351</v>
      </c>
      <c r="F28" s="148" t="s">
        <v>16</v>
      </c>
      <c r="G28" s="23" t="s">
        <v>16</v>
      </c>
      <c r="H28" s="23" t="s">
        <v>16</v>
      </c>
      <c r="I28" s="148" t="s">
        <v>18</v>
      </c>
      <c r="J28" s="23" t="s">
        <v>18</v>
      </c>
      <c r="K28" s="149" t="s">
        <v>18</v>
      </c>
      <c r="L28" s="23" t="s">
        <v>150</v>
      </c>
      <c r="M28" s="23" t="s">
        <v>150</v>
      </c>
      <c r="N28" s="149" t="s">
        <v>150</v>
      </c>
      <c r="O28" s="23" t="s">
        <v>1</v>
      </c>
      <c r="P28" s="23" t="s">
        <v>1</v>
      </c>
      <c r="Q28" s="149" t="s">
        <v>1</v>
      </c>
      <c r="U28" s="140"/>
      <c r="V28" s="140"/>
      <c r="W28" s="140"/>
      <c r="X28" s="140"/>
      <c r="Y28" s="140"/>
      <c r="Z28" s="140"/>
      <c r="AA28" s="140"/>
      <c r="AB28" s="140"/>
      <c r="AC28" s="140"/>
      <c r="AD28" s="166" t="s">
        <v>341</v>
      </c>
      <c r="AE28" s="166"/>
      <c r="AF28" s="171">
        <f>AF27-AF26</f>
        <v>2.89904761904759E-2</v>
      </c>
      <c r="AG28" s="169">
        <f t="shared" ref="AG28" si="37">AG27-AG26</f>
        <v>3.2502380952380783E-2</v>
      </c>
      <c r="AH28" s="169">
        <f t="shared" ref="AH28" si="38">AH27-AH26</f>
        <v>9.5619047619046604E-3</v>
      </c>
      <c r="AI28" s="169">
        <f t="shared" ref="AI28" si="39">AI27-AI26</f>
        <v>1.7242857142857115E-2</v>
      </c>
      <c r="AJ28" s="169">
        <f t="shared" ref="AJ28" si="40">AJ27-AJ26</f>
        <v>7.316666666666638E-3</v>
      </c>
      <c r="AK28" s="169">
        <f t="shared" ref="AK28" si="41">AK27-AK26</f>
        <v>-3.4071428571429418E-3</v>
      </c>
      <c r="AL28" s="169">
        <f t="shared" ref="AL28" si="42">AL27-AL26</f>
        <v>1.3240476190476191E-2</v>
      </c>
      <c r="AM28" s="176">
        <f t="shared" ref="AM28" si="43">AM27-AM26</f>
        <v>1.5811904761904638E-2</v>
      </c>
      <c r="AN28" s="167">
        <f t="shared" ref="AN28" si="44">AN27-AN26</f>
        <v>4.851190476190459E-2</v>
      </c>
      <c r="AO28" s="167">
        <f t="shared" ref="AO28" si="45">AO27-AO26</f>
        <v>3.2878571428571646E-2</v>
      </c>
      <c r="AP28" s="167">
        <f t="shared" ref="AP28" si="46">AP27-AP26</f>
        <v>1.6652380952380974E-2</v>
      </c>
      <c r="AQ28" s="167">
        <f t="shared" ref="AQ28" si="47">AQ27-AQ26</f>
        <v>2.0492857142856979E-2</v>
      </c>
      <c r="AR28" s="167">
        <f t="shared" ref="AR28" si="48">AR27-AR26</f>
        <v>2.1235714285714358E-2</v>
      </c>
      <c r="AS28" s="178">
        <f t="shared" ref="AS28" si="49">AS27-AS26</f>
        <v>1.8826190476190607E-2</v>
      </c>
      <c r="AT28" s="169">
        <f t="shared" ref="AT28" si="50">AT27-AT26</f>
        <v>1.7647619047619023E-2</v>
      </c>
      <c r="AU28" s="169">
        <f t="shared" ref="AU28" si="51">AU27-AU26</f>
        <v>1.3959523809523811E-2</v>
      </c>
      <c r="AV28" s="169">
        <f t="shared" ref="AV28" si="52">AV27-AV26</f>
        <v>1.7542857142857082E-2</v>
      </c>
      <c r="AW28" s="169">
        <f t="shared" ref="AW28" si="53">AW27-AW26</f>
        <v>6.7047619047619911E-3</v>
      </c>
      <c r="AX28" s="169">
        <f t="shared" ref="AX28" si="54">AX27-AX26</f>
        <v>1.3157142857142978E-2</v>
      </c>
      <c r="AY28" s="169">
        <f t="shared" ref="AY28" si="55">AY27-AY26</f>
        <v>1.0992857142857138E-2</v>
      </c>
      <c r="AZ28" s="170">
        <f t="shared" ref="AZ28" si="56">AZ27-AZ26</f>
        <v>2.0314285714285618E-2</v>
      </c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</row>
    <row r="29" spans="1:107" x14ac:dyDescent="0.25">
      <c r="B29">
        <v>2000</v>
      </c>
      <c r="C29" s="171">
        <v>0.8367</v>
      </c>
      <c r="D29" s="169">
        <v>0.83209999999999995</v>
      </c>
      <c r="E29" s="170">
        <v>0.8629</v>
      </c>
      <c r="F29" s="167">
        <v>1.01E-2</v>
      </c>
      <c r="G29" s="167">
        <v>6.6E-3</v>
      </c>
      <c r="H29" s="167">
        <v>5.4000000000000003E-3</v>
      </c>
      <c r="I29" s="171">
        <v>0.85540000000000005</v>
      </c>
      <c r="J29" s="169">
        <v>0.84460000000000002</v>
      </c>
      <c r="K29" s="170">
        <v>0.87309999999999999</v>
      </c>
      <c r="L29" s="169">
        <v>0.81589999999999996</v>
      </c>
      <c r="M29" s="169">
        <v>0.81859999999999999</v>
      </c>
      <c r="N29" s="170">
        <v>0.85189999999999999</v>
      </c>
      <c r="O29" s="198">
        <v>1374</v>
      </c>
      <c r="P29" s="198">
        <v>3293</v>
      </c>
      <c r="Q29" s="205">
        <v>4216</v>
      </c>
      <c r="U29" s="140"/>
      <c r="V29" s="140"/>
      <c r="W29" s="140"/>
      <c r="X29" s="140"/>
      <c r="Y29" s="140"/>
      <c r="Z29" s="140"/>
      <c r="AA29" s="140"/>
      <c r="AB29" s="140"/>
      <c r="AC29" s="140"/>
      <c r="AD29" s="166" t="s">
        <v>343</v>
      </c>
      <c r="AE29" s="166"/>
      <c r="AF29" s="171">
        <f>(AF27-AF26)/AF26</f>
        <v>3.4887652361277097E-2</v>
      </c>
      <c r="AG29" s="169">
        <f t="shared" ref="AG29:AJ29" si="57">(AG27-AG26)/AG26</f>
        <v>3.8037466249445991E-2</v>
      </c>
      <c r="AH29" s="169">
        <f t="shared" si="57"/>
        <v>1.1148742435178383E-2</v>
      </c>
      <c r="AI29" s="169">
        <f t="shared" si="57"/>
        <v>2.0040512718336956E-2</v>
      </c>
      <c r="AJ29" s="169">
        <f t="shared" si="57"/>
        <v>8.4548273404849144E-3</v>
      </c>
      <c r="AK29" s="174">
        <f>(AK27-AK26)/AK26</f>
        <v>-3.8409817452713397E-3</v>
      </c>
      <c r="AL29" s="169">
        <f t="shared" ref="AL29:AZ29" si="58">(AL27-AL26)/AL26</f>
        <v>1.5067969793611356E-2</v>
      </c>
      <c r="AM29" s="176">
        <f t="shared" si="58"/>
        <v>1.8118027724047098E-2</v>
      </c>
      <c r="AN29" s="167">
        <f t="shared" si="58"/>
        <v>5.7477425124193342E-2</v>
      </c>
      <c r="AO29" s="167">
        <f t="shared" si="58"/>
        <v>3.8299925946265537E-2</v>
      </c>
      <c r="AP29" s="167">
        <f t="shared" si="58"/>
        <v>1.8989335128912471E-2</v>
      </c>
      <c r="AQ29" s="167">
        <f t="shared" si="58"/>
        <v>2.3483478075811581E-2</v>
      </c>
      <c r="AR29" s="167">
        <f t="shared" si="58"/>
        <v>2.4262455624923573E-2</v>
      </c>
      <c r="AS29" s="178">
        <f t="shared" si="58"/>
        <v>2.1483318978516835E-2</v>
      </c>
      <c r="AT29" s="169">
        <f t="shared" si="58"/>
        <v>2.0002590729506223E-2</v>
      </c>
      <c r="AU29" s="169">
        <f t="shared" si="58"/>
        <v>1.5915846623685104E-2</v>
      </c>
      <c r="AV29" s="169">
        <f t="shared" si="58"/>
        <v>1.997819968438342E-2</v>
      </c>
      <c r="AW29" s="169">
        <f t="shared" si="58"/>
        <v>7.5720093789662614E-3</v>
      </c>
      <c r="AX29" s="169">
        <f t="shared" si="58"/>
        <v>1.4934327874169102E-2</v>
      </c>
      <c r="AY29" s="169">
        <f t="shared" si="58"/>
        <v>1.2482662968099854E-2</v>
      </c>
      <c r="AZ29" s="170">
        <f t="shared" si="58"/>
        <v>2.3250870681338694E-2</v>
      </c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</row>
    <row r="30" spans="1:107" x14ac:dyDescent="0.25">
      <c r="B30" s="69">
        <v>2001</v>
      </c>
      <c r="C30" s="175">
        <v>0.82120000000000004</v>
      </c>
      <c r="D30" s="172">
        <v>0.85119999999999996</v>
      </c>
      <c r="E30" s="177">
        <v>0.85970000000000002</v>
      </c>
      <c r="F30" s="180">
        <v>9.5999999999999992E-3</v>
      </c>
      <c r="G30" s="180">
        <v>6.1000000000000004E-3</v>
      </c>
      <c r="H30" s="180">
        <v>5.4999999999999997E-3</v>
      </c>
      <c r="I30" s="175">
        <v>0.83919999999999995</v>
      </c>
      <c r="J30" s="172">
        <v>0.86280000000000001</v>
      </c>
      <c r="K30" s="177">
        <v>0.87009999999999998</v>
      </c>
      <c r="L30" s="172">
        <v>0.80149999999999999</v>
      </c>
      <c r="M30" s="172">
        <v>0.8387</v>
      </c>
      <c r="N30" s="177">
        <v>0.84850000000000003</v>
      </c>
      <c r="O30" s="199">
        <v>1619</v>
      </c>
      <c r="P30" s="199">
        <v>3494</v>
      </c>
      <c r="Q30" s="206">
        <v>4154</v>
      </c>
      <c r="U30" s="140"/>
      <c r="V30" s="140"/>
      <c r="W30" s="140"/>
      <c r="X30" s="140"/>
      <c r="Z30" s="140"/>
      <c r="AA30" s="140"/>
      <c r="AB30" s="140"/>
      <c r="AC30" s="140"/>
      <c r="AD30" s="166" t="s">
        <v>345</v>
      </c>
      <c r="AE30" s="173"/>
      <c r="AF30" s="172">
        <f>AF22</f>
        <v>0.82947272727272725</v>
      </c>
      <c r="AG30" s="172">
        <f t="shared" ref="AG30:AL30" si="59">AG22</f>
        <v>0.84037272727272727</v>
      </c>
      <c r="AH30" s="172">
        <f t="shared" si="59"/>
        <v>0.84598181818181817</v>
      </c>
      <c r="AI30" s="172">
        <f t="shared" si="59"/>
        <v>0.84707272727272709</v>
      </c>
      <c r="AJ30" s="172">
        <f t="shared" si="59"/>
        <v>0.8511545454545455</v>
      </c>
      <c r="AK30" s="172">
        <f t="shared" si="59"/>
        <v>0.86665454545454557</v>
      </c>
      <c r="AL30" s="177">
        <f t="shared" si="59"/>
        <v>0.86080909090909108</v>
      </c>
      <c r="AM30" s="175">
        <f>AM22</f>
        <v>0.85702727272727275</v>
      </c>
      <c r="AN30" s="186">
        <f>AVERAGE(AN4:AN15)</f>
        <v>0.84196666666666664</v>
      </c>
      <c r="AO30" s="186">
        <f>AVERAGE(AO4:AO16)</f>
        <v>0.85010769230769223</v>
      </c>
      <c r="AP30" s="186">
        <f>AVERAGE(AP4:AP17)</f>
        <v>0.87104999999999999</v>
      </c>
      <c r="AQ30" s="186">
        <f>AVERAGE(AQ4:AQ18)</f>
        <v>0.87458666666666673</v>
      </c>
      <c r="AR30" s="186">
        <f>AVERAGE(AR4:AR19)</f>
        <v>0.87179375000000003</v>
      </c>
      <c r="AS30" s="189">
        <f>AVERAGE(AS4:AS20)</f>
        <v>0.87866470588235301</v>
      </c>
      <c r="AT30" s="172">
        <f>AT22</f>
        <v>0.86909999999999987</v>
      </c>
      <c r="AU30" s="172">
        <f t="shared" ref="AU30:AZ30" si="60">AU22</f>
        <v>0.87424545454545433</v>
      </c>
      <c r="AV30" s="172">
        <f t="shared" si="60"/>
        <v>0.8774909090909091</v>
      </c>
      <c r="AW30" s="172">
        <f t="shared" si="60"/>
        <v>0.87325454545454551</v>
      </c>
      <c r="AX30" s="172">
        <f t="shared" si="60"/>
        <v>0.87031818181818177</v>
      </c>
      <c r="AY30" s="172">
        <f t="shared" si="60"/>
        <v>0.8692363636363637</v>
      </c>
      <c r="AZ30" s="177">
        <f t="shared" si="60"/>
        <v>0.86718181818181794</v>
      </c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</row>
    <row r="31" spans="1:107" x14ac:dyDescent="0.25">
      <c r="B31">
        <v>2002</v>
      </c>
      <c r="C31" s="171">
        <v>0.83020000000000005</v>
      </c>
      <c r="D31" s="169">
        <v>0.84179999999999999</v>
      </c>
      <c r="E31" s="170">
        <v>0.85370000000000001</v>
      </c>
      <c r="F31" s="167">
        <v>9.7999999999999997E-3</v>
      </c>
      <c r="G31" s="167">
        <v>6.1999999999999998E-3</v>
      </c>
      <c r="H31" s="167">
        <v>5.4999999999999997E-3</v>
      </c>
      <c r="I31" s="171">
        <v>0.84840000000000004</v>
      </c>
      <c r="J31" s="169">
        <v>0.85350000000000004</v>
      </c>
      <c r="K31" s="170">
        <v>0.86409999999999998</v>
      </c>
      <c r="L31" s="169">
        <v>0.81</v>
      </c>
      <c r="M31" s="169">
        <v>0.82930000000000004</v>
      </c>
      <c r="N31" s="170">
        <v>0.84250000000000003</v>
      </c>
      <c r="O31" s="198">
        <v>1501</v>
      </c>
      <c r="P31" s="198">
        <v>3616</v>
      </c>
      <c r="Q31" s="205">
        <v>4232</v>
      </c>
      <c r="U31" s="140"/>
      <c r="V31" s="140"/>
      <c r="W31" s="140"/>
      <c r="X31" s="140"/>
      <c r="Z31" s="140"/>
      <c r="AA31" s="140"/>
      <c r="AB31" s="140"/>
      <c r="AC31" s="140"/>
      <c r="AD31" s="166" t="s">
        <v>346</v>
      </c>
      <c r="AF31" s="169"/>
      <c r="AG31" s="169"/>
      <c r="AH31" s="169"/>
      <c r="AI31" s="169"/>
      <c r="AJ31" s="169"/>
      <c r="AK31" s="169"/>
      <c r="AL31" s="170"/>
      <c r="AM31" s="171"/>
      <c r="AN31" s="187">
        <f>AVERAGE(AN16:AN21)</f>
        <v>0.89093333333333335</v>
      </c>
      <c r="AO31" s="187">
        <f>AVERAGE(AO17:AO21)</f>
        <v>0.89634000000000003</v>
      </c>
      <c r="AP31" s="187">
        <f>AVERAGE(AP18:AP21)</f>
        <v>0.89454999999999996</v>
      </c>
      <c r="AQ31" s="187">
        <f>AVERAGE(AQ19:AQ21)</f>
        <v>0.90610000000000002</v>
      </c>
      <c r="AR31" s="187">
        <f>AVERAGE(AR20:AR21)</f>
        <v>0.89995000000000003</v>
      </c>
      <c r="AS31" s="190">
        <f>AS21</f>
        <v>0.9032</v>
      </c>
      <c r="AT31" s="169"/>
      <c r="AU31" s="169"/>
      <c r="AV31" s="169"/>
      <c r="AW31" s="169"/>
      <c r="AX31" s="169"/>
      <c r="AY31" s="169"/>
      <c r="AZ31" s="17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</row>
    <row r="32" spans="1:107" x14ac:dyDescent="0.25">
      <c r="B32">
        <v>2003</v>
      </c>
      <c r="C32" s="171">
        <v>0.84789999999999999</v>
      </c>
      <c r="D32" s="169">
        <v>0.85340000000000005</v>
      </c>
      <c r="E32" s="170">
        <v>0.86580000000000001</v>
      </c>
      <c r="F32" s="167">
        <v>9.1000000000000004E-3</v>
      </c>
      <c r="G32" s="167">
        <v>5.8999999999999999E-3</v>
      </c>
      <c r="H32" s="167">
        <v>5.3E-3</v>
      </c>
      <c r="I32" s="171">
        <v>0.8649</v>
      </c>
      <c r="J32" s="169">
        <v>0.86460000000000004</v>
      </c>
      <c r="K32" s="170">
        <v>0.87590000000000001</v>
      </c>
      <c r="L32" s="169">
        <v>0.82899999999999996</v>
      </c>
      <c r="M32" s="169">
        <v>0.84140000000000004</v>
      </c>
      <c r="N32" s="170">
        <v>0.85489999999999999</v>
      </c>
      <c r="O32" s="198">
        <v>1573</v>
      </c>
      <c r="P32" s="198">
        <v>3693</v>
      </c>
      <c r="Q32" s="205">
        <v>4249</v>
      </c>
      <c r="U32" s="140"/>
      <c r="V32" s="140"/>
      <c r="W32" s="140"/>
      <c r="X32" s="140"/>
      <c r="Y32" s="140"/>
      <c r="Z32" s="140"/>
      <c r="AA32" s="140"/>
      <c r="AB32" s="140"/>
      <c r="AC32" s="140"/>
      <c r="AD32" s="166" t="s">
        <v>341</v>
      </c>
      <c r="AE32" s="140"/>
      <c r="AF32" s="167">
        <f t="shared" ref="AF32:AI32" si="61">AF23-AF22</f>
        <v>3.0484415584415503E-2</v>
      </c>
      <c r="AG32" s="167">
        <f t="shared" si="61"/>
        <v>4.6612987012986995E-2</v>
      </c>
      <c r="AH32" s="167">
        <f t="shared" si="61"/>
        <v>2.1246753246753181E-2</v>
      </c>
      <c r="AI32" s="167">
        <f t="shared" si="61"/>
        <v>3.057012987012997E-2</v>
      </c>
      <c r="AJ32" s="167">
        <f>AJ24</f>
        <v>2.1545454545454534E-2</v>
      </c>
      <c r="AK32" s="167">
        <f>AK24</f>
        <v>1.6988311688311497E-2</v>
      </c>
      <c r="AL32" s="178">
        <f>AL24</f>
        <v>3.1148051948051703E-2</v>
      </c>
      <c r="AM32" s="176">
        <f>AM24</f>
        <v>3.1501298701298586E-2</v>
      </c>
      <c r="AN32" s="174">
        <f>AN31-AN30</f>
        <v>4.8966666666666714E-2</v>
      </c>
      <c r="AO32" s="174">
        <f t="shared" ref="AO32:AR32" si="62">AO31-AO30</f>
        <v>4.6232307692307795E-2</v>
      </c>
      <c r="AP32" s="174">
        <f t="shared" si="62"/>
        <v>2.3499999999999965E-2</v>
      </c>
      <c r="AQ32" s="174">
        <f t="shared" si="62"/>
        <v>3.1513333333333282E-2</v>
      </c>
      <c r="AR32" s="174">
        <f t="shared" si="62"/>
        <v>2.8156249999999994E-2</v>
      </c>
      <c r="AS32" s="188">
        <f>AS31-AS30</f>
        <v>2.4535294117646989E-2</v>
      </c>
      <c r="AT32" s="167">
        <f t="shared" ref="AT32:AZ32" si="63">AT24</f>
        <v>3.0814285714285794E-2</v>
      </c>
      <c r="AU32" s="167">
        <f t="shared" si="63"/>
        <v>1.6797402597402811E-2</v>
      </c>
      <c r="AV32" s="167">
        <f t="shared" si="63"/>
        <v>1.8151948051947975E-2</v>
      </c>
      <c r="AW32" s="167">
        <f t="shared" si="63"/>
        <v>1.8916883116882999E-2</v>
      </c>
      <c r="AX32" s="167">
        <f t="shared" si="63"/>
        <v>2.3838961038961104E-2</v>
      </c>
      <c r="AY32" s="167">
        <f t="shared" si="63"/>
        <v>2.2406493506493486E-2</v>
      </c>
      <c r="AZ32" s="178">
        <f t="shared" si="63"/>
        <v>2.6832467532467708E-2</v>
      </c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</row>
    <row r="33" spans="2:107" x14ac:dyDescent="0.25">
      <c r="B33">
        <v>2004</v>
      </c>
      <c r="C33" s="171">
        <v>0.84450000000000003</v>
      </c>
      <c r="D33" s="169">
        <v>0.86160000000000003</v>
      </c>
      <c r="E33" s="170">
        <v>0.87490000000000001</v>
      </c>
      <c r="F33" s="167">
        <v>9.1000000000000004E-3</v>
      </c>
      <c r="G33" s="167">
        <v>5.5999999999999999E-3</v>
      </c>
      <c r="H33" s="167">
        <v>5.1000000000000004E-3</v>
      </c>
      <c r="I33" s="171">
        <v>0.86129999999999995</v>
      </c>
      <c r="J33" s="169">
        <v>0.87219999999999998</v>
      </c>
      <c r="K33" s="170">
        <v>0.88449999999999995</v>
      </c>
      <c r="L33" s="169">
        <v>0.82579999999999998</v>
      </c>
      <c r="M33" s="169">
        <v>0.85009999999999997</v>
      </c>
      <c r="N33" s="170">
        <v>0.86450000000000005</v>
      </c>
      <c r="O33" s="198">
        <v>1629</v>
      </c>
      <c r="P33" s="198">
        <v>3883</v>
      </c>
      <c r="Q33" s="205">
        <v>4427</v>
      </c>
      <c r="U33" s="140"/>
      <c r="V33" s="140"/>
      <c r="W33" s="140"/>
      <c r="X33" s="140"/>
      <c r="Y33" s="140"/>
      <c r="Z33" s="140"/>
      <c r="AA33" s="140"/>
      <c r="AB33" s="140"/>
      <c r="AC33" s="140"/>
      <c r="AD33" s="166" t="s">
        <v>343</v>
      </c>
      <c r="AE33" s="140"/>
      <c r="AF33" s="167"/>
      <c r="AG33" s="167"/>
      <c r="AH33" s="167"/>
      <c r="AI33" s="167"/>
      <c r="AJ33" s="167"/>
      <c r="AK33" s="167"/>
      <c r="AL33" s="178"/>
      <c r="AM33" s="176"/>
      <c r="AN33" s="174">
        <f>(AN31-AN30)/AN30</f>
        <v>5.8157488419969178E-2</v>
      </c>
      <c r="AO33" s="174">
        <f t="shared" ref="AO33:AR33" si="64">(AO31-AO30)/AO30</f>
        <v>5.4384059938107514E-2</v>
      </c>
      <c r="AP33" s="174">
        <f t="shared" si="64"/>
        <v>2.697893347109806E-2</v>
      </c>
      <c r="AQ33" s="174">
        <f t="shared" si="64"/>
        <v>3.6032259048083604E-2</v>
      </c>
      <c r="AR33" s="174">
        <f t="shared" si="64"/>
        <v>3.2296916558532326E-2</v>
      </c>
      <c r="AS33" s="188">
        <f>(AS31-AS30)/AS30</f>
        <v>2.7923386421910168E-2</v>
      </c>
      <c r="AT33" s="167"/>
      <c r="AU33" s="167"/>
      <c r="AV33" s="167"/>
      <c r="AW33" s="167"/>
      <c r="AX33" s="167"/>
      <c r="AY33" s="167"/>
      <c r="AZ33" s="178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</row>
    <row r="34" spans="2:107" x14ac:dyDescent="0.25">
      <c r="B34">
        <v>2005</v>
      </c>
      <c r="C34" s="171">
        <v>0.85809999999999997</v>
      </c>
      <c r="D34" s="169">
        <v>0.86929999999999996</v>
      </c>
      <c r="E34" s="170">
        <v>0.87339999999999995</v>
      </c>
      <c r="F34" s="167">
        <v>8.5000000000000006E-3</v>
      </c>
      <c r="G34" s="167">
        <v>5.4999999999999997E-3</v>
      </c>
      <c r="H34" s="167">
        <v>5.0000000000000001E-3</v>
      </c>
      <c r="I34" s="171">
        <v>0.87390000000000001</v>
      </c>
      <c r="J34" s="169">
        <v>0.87960000000000005</v>
      </c>
      <c r="K34" s="170">
        <v>0.88290000000000002</v>
      </c>
      <c r="L34" s="169">
        <v>0.84040000000000004</v>
      </c>
      <c r="M34" s="169">
        <v>0.85819999999999996</v>
      </c>
      <c r="N34" s="170">
        <v>0.86329999999999996</v>
      </c>
      <c r="O34" s="198">
        <v>1694</v>
      </c>
      <c r="P34" s="198">
        <v>3938</v>
      </c>
      <c r="Q34" s="205">
        <v>4648</v>
      </c>
      <c r="U34" s="140"/>
      <c r="V34" s="140"/>
      <c r="W34" s="140"/>
      <c r="X34" s="140"/>
      <c r="Y34" s="140"/>
      <c r="Z34" s="140"/>
      <c r="AA34" s="140"/>
      <c r="AB34" s="140"/>
      <c r="AC34" s="140"/>
      <c r="AD34" s="166" t="s">
        <v>347</v>
      </c>
      <c r="AE34" s="140"/>
      <c r="AF34" s="167"/>
      <c r="AG34" s="167"/>
      <c r="AH34" s="167"/>
      <c r="AI34" s="167"/>
      <c r="AJ34" s="167"/>
      <c r="AK34" s="167"/>
      <c r="AL34" s="178"/>
      <c r="AM34" s="176"/>
      <c r="AN34" s="191">
        <f>AN33-AN25</f>
        <v>-8.8222741963744356E-3</v>
      </c>
      <c r="AO34" s="191">
        <f t="shared" ref="AO34" si="65">AO33-AO25</f>
        <v>-5.788492824791297E-4</v>
      </c>
      <c r="AP34" s="191">
        <f t="shared" ref="AP34" si="66">AP33-AP25</f>
        <v>-5.764227463451628E-3</v>
      </c>
      <c r="AQ34" s="174">
        <f t="shared" ref="AQ34" si="67">AQ33-AQ25</f>
        <v>1.1048541760686696E-2</v>
      </c>
      <c r="AR34" s="191">
        <f t="shared" ref="AR34" si="68">AR33-AR25</f>
        <v>-8.6758125238112077E-3</v>
      </c>
      <c r="AS34" s="192">
        <f>AS33-AS25</f>
        <v>-4.9286806359073732E-4</v>
      </c>
      <c r="AT34" s="167"/>
      <c r="AU34" s="167"/>
      <c r="AV34" s="167"/>
      <c r="AW34" s="167"/>
      <c r="AX34" s="167"/>
      <c r="AY34" s="167"/>
      <c r="AZ34" s="178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</row>
    <row r="35" spans="2:107" x14ac:dyDescent="0.25">
      <c r="B35">
        <v>2006</v>
      </c>
      <c r="C35" s="171">
        <v>0.85899999999999999</v>
      </c>
      <c r="D35" s="169">
        <v>0.85570000000000002</v>
      </c>
      <c r="E35" s="170">
        <v>0.878</v>
      </c>
      <c r="F35" s="167">
        <v>8.8000000000000005E-3</v>
      </c>
      <c r="G35" s="167">
        <v>5.7000000000000002E-3</v>
      </c>
      <c r="H35" s="167">
        <v>4.8999999999999998E-3</v>
      </c>
      <c r="I35" s="171">
        <v>0.87529999999999997</v>
      </c>
      <c r="J35" s="169">
        <v>0.86650000000000005</v>
      </c>
      <c r="K35" s="170">
        <v>0.88719999999999999</v>
      </c>
      <c r="L35" s="169">
        <v>0.84079999999999999</v>
      </c>
      <c r="M35" s="169">
        <v>0.84409999999999996</v>
      </c>
      <c r="N35" s="170">
        <v>0.86809999999999998</v>
      </c>
      <c r="O35" s="198">
        <v>1598</v>
      </c>
      <c r="P35" s="198">
        <v>3929</v>
      </c>
      <c r="Q35" s="205">
        <v>4688</v>
      </c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</row>
    <row r="36" spans="2:107" x14ac:dyDescent="0.25">
      <c r="B36">
        <v>2007</v>
      </c>
      <c r="C36" s="171">
        <v>0.87990000000000002</v>
      </c>
      <c r="D36" s="169">
        <v>0.86329999999999996</v>
      </c>
      <c r="E36" s="170">
        <v>0.87580000000000002</v>
      </c>
      <c r="F36" s="167">
        <v>8.0999999999999996E-3</v>
      </c>
      <c r="G36" s="167">
        <v>5.4999999999999997E-3</v>
      </c>
      <c r="H36" s="167">
        <v>4.7000000000000002E-3</v>
      </c>
      <c r="I36" s="171">
        <v>0.89480000000000004</v>
      </c>
      <c r="J36" s="169">
        <v>0.87380000000000002</v>
      </c>
      <c r="K36" s="170">
        <v>0.88480000000000003</v>
      </c>
      <c r="L36" s="169">
        <v>0.86309999999999998</v>
      </c>
      <c r="M36" s="169">
        <v>0.85209999999999997</v>
      </c>
      <c r="N36" s="170">
        <v>0.86619999999999997</v>
      </c>
      <c r="O36" s="198">
        <v>1646</v>
      </c>
      <c r="P36" s="198">
        <v>4020</v>
      </c>
      <c r="Q36" s="205">
        <v>5093</v>
      </c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</row>
    <row r="37" spans="2:107" x14ac:dyDescent="0.25">
      <c r="B37">
        <v>2008</v>
      </c>
      <c r="C37" s="171">
        <v>0.86839999999999995</v>
      </c>
      <c r="D37" s="169">
        <v>0.87709999999999999</v>
      </c>
      <c r="E37" s="170">
        <v>0.88180000000000003</v>
      </c>
      <c r="F37" s="167">
        <v>8.2000000000000007E-3</v>
      </c>
      <c r="G37" s="167">
        <v>5.1999999999999998E-3</v>
      </c>
      <c r="H37" s="167">
        <v>4.5999999999999999E-3</v>
      </c>
      <c r="I37" s="171">
        <v>0.88370000000000004</v>
      </c>
      <c r="J37" s="169">
        <v>0.88690000000000002</v>
      </c>
      <c r="K37" s="170">
        <v>0.89059999999999995</v>
      </c>
      <c r="L37" s="169">
        <v>0.85140000000000005</v>
      </c>
      <c r="M37" s="169">
        <v>0.86650000000000005</v>
      </c>
      <c r="N37" s="170">
        <v>0.87239999999999995</v>
      </c>
      <c r="O37" s="198">
        <v>1720</v>
      </c>
      <c r="P37" s="198">
        <v>4141</v>
      </c>
      <c r="Q37" s="205">
        <v>5068</v>
      </c>
      <c r="U37" s="8" t="s">
        <v>338</v>
      </c>
    </row>
    <row r="38" spans="2:107" x14ac:dyDescent="0.25">
      <c r="B38">
        <v>2009</v>
      </c>
      <c r="C38" s="171">
        <v>0.8821</v>
      </c>
      <c r="D38" s="169">
        <v>0.87780000000000002</v>
      </c>
      <c r="E38" s="170">
        <v>0.88539999999999996</v>
      </c>
      <c r="F38" s="167">
        <v>7.7000000000000002E-3</v>
      </c>
      <c r="G38" s="167">
        <v>5.1000000000000004E-3</v>
      </c>
      <c r="H38" s="167">
        <v>4.4999999999999997E-3</v>
      </c>
      <c r="I38" s="171">
        <v>0.89629999999999999</v>
      </c>
      <c r="J38" s="169">
        <v>0.88749999999999996</v>
      </c>
      <c r="K38" s="170">
        <v>0.89390000000000003</v>
      </c>
      <c r="L38" s="169">
        <v>0.86619999999999997</v>
      </c>
      <c r="M38" s="169">
        <v>0.86739999999999995</v>
      </c>
      <c r="N38" s="170">
        <v>0.87619999999999998</v>
      </c>
      <c r="O38" s="198">
        <v>1802</v>
      </c>
      <c r="P38" s="198">
        <v>4215</v>
      </c>
      <c r="Q38" s="205">
        <v>5237</v>
      </c>
      <c r="U38">
        <v>0</v>
      </c>
      <c r="V38">
        <v>1</v>
      </c>
      <c r="W38">
        <v>2</v>
      </c>
      <c r="X38">
        <v>3</v>
      </c>
      <c r="Y38">
        <v>4</v>
      </c>
      <c r="Z38">
        <v>5</v>
      </c>
      <c r="AA38">
        <v>6</v>
      </c>
      <c r="AB38">
        <v>7</v>
      </c>
      <c r="AC38">
        <v>8</v>
      </c>
      <c r="AD38">
        <v>9</v>
      </c>
      <c r="AE38">
        <v>10</v>
      </c>
      <c r="AF38" s="141">
        <v>11</v>
      </c>
      <c r="AG38">
        <v>12</v>
      </c>
      <c r="AH38">
        <v>13</v>
      </c>
      <c r="AI38">
        <v>14</v>
      </c>
      <c r="AJ38">
        <v>15</v>
      </c>
      <c r="AK38">
        <v>16</v>
      </c>
      <c r="AL38">
        <v>17</v>
      </c>
      <c r="AM38" s="8">
        <v>18</v>
      </c>
      <c r="AN38" s="8">
        <v>19</v>
      </c>
      <c r="AO38" s="8">
        <v>20</v>
      </c>
      <c r="AP38" s="8">
        <v>21</v>
      </c>
      <c r="AQ38" s="8">
        <v>22</v>
      </c>
      <c r="AR38" s="8">
        <v>23</v>
      </c>
      <c r="AS38" s="8">
        <v>24</v>
      </c>
      <c r="AT38" s="141">
        <v>25</v>
      </c>
      <c r="AU38">
        <v>26</v>
      </c>
      <c r="AV38">
        <v>27</v>
      </c>
      <c r="AW38">
        <v>28</v>
      </c>
      <c r="AX38">
        <v>29</v>
      </c>
      <c r="AY38">
        <v>30</v>
      </c>
      <c r="AZ38" s="7">
        <v>31</v>
      </c>
      <c r="BA38">
        <v>32</v>
      </c>
      <c r="BB38">
        <v>33</v>
      </c>
      <c r="BC38">
        <v>34</v>
      </c>
      <c r="BD38">
        <v>35</v>
      </c>
      <c r="BE38">
        <v>36</v>
      </c>
      <c r="BF38">
        <v>37</v>
      </c>
      <c r="BG38">
        <v>38</v>
      </c>
      <c r="BH38">
        <v>39</v>
      </c>
      <c r="BI38">
        <v>40</v>
      </c>
      <c r="BJ38">
        <v>41</v>
      </c>
      <c r="BK38">
        <v>42</v>
      </c>
      <c r="BL38">
        <v>43</v>
      </c>
      <c r="BM38">
        <v>44</v>
      </c>
      <c r="BN38">
        <v>45</v>
      </c>
      <c r="BO38">
        <v>46</v>
      </c>
      <c r="BP38">
        <v>47</v>
      </c>
      <c r="BQ38">
        <v>48</v>
      </c>
      <c r="BR38">
        <v>49</v>
      </c>
      <c r="BS38">
        <v>50</v>
      </c>
      <c r="BT38">
        <v>51</v>
      </c>
      <c r="BU38">
        <v>52</v>
      </c>
      <c r="BV38">
        <v>53</v>
      </c>
      <c r="BW38">
        <v>54</v>
      </c>
      <c r="BX38">
        <v>55</v>
      </c>
      <c r="BY38">
        <v>56</v>
      </c>
      <c r="BZ38">
        <v>57</v>
      </c>
      <c r="CA38">
        <v>58</v>
      </c>
      <c r="CB38">
        <v>59</v>
      </c>
      <c r="CC38">
        <v>60</v>
      </c>
      <c r="CD38">
        <v>61</v>
      </c>
      <c r="CE38">
        <v>62</v>
      </c>
      <c r="CF38">
        <v>63</v>
      </c>
      <c r="CG38">
        <v>64</v>
      </c>
      <c r="CH38">
        <v>65</v>
      </c>
      <c r="CI38">
        <v>66</v>
      </c>
      <c r="CJ38">
        <v>67</v>
      </c>
      <c r="CK38">
        <v>68</v>
      </c>
      <c r="CL38">
        <v>69</v>
      </c>
      <c r="CM38">
        <v>70</v>
      </c>
      <c r="CN38">
        <v>71</v>
      </c>
      <c r="CO38">
        <v>72</v>
      </c>
      <c r="CP38">
        <v>73</v>
      </c>
      <c r="CQ38">
        <v>74</v>
      </c>
      <c r="CR38">
        <v>75</v>
      </c>
      <c r="CS38">
        <v>76</v>
      </c>
      <c r="CT38">
        <v>77</v>
      </c>
      <c r="CU38">
        <v>78</v>
      </c>
      <c r="CV38">
        <v>79</v>
      </c>
      <c r="CW38">
        <v>80</v>
      </c>
      <c r="CX38">
        <v>81</v>
      </c>
      <c r="CY38">
        <v>82</v>
      </c>
      <c r="CZ38">
        <v>83</v>
      </c>
      <c r="DA38">
        <v>84</v>
      </c>
      <c r="DB38" t="s">
        <v>335</v>
      </c>
      <c r="DC38" t="s">
        <v>336</v>
      </c>
    </row>
    <row r="39" spans="2:107" x14ac:dyDescent="0.25">
      <c r="B39" s="23">
        <v>2010</v>
      </c>
      <c r="C39" s="201">
        <v>0.88019999999999998</v>
      </c>
      <c r="D39" s="193">
        <v>0.87250000000000005</v>
      </c>
      <c r="E39" s="202">
        <v>0.89049999999999996</v>
      </c>
      <c r="F39" s="183">
        <v>8.0000000000000002E-3</v>
      </c>
      <c r="G39" s="183">
        <v>5.1999999999999998E-3</v>
      </c>
      <c r="H39" s="183">
        <v>4.4000000000000003E-3</v>
      </c>
      <c r="I39" s="201">
        <v>0.89500000000000002</v>
      </c>
      <c r="J39" s="193">
        <v>0.88239999999999996</v>
      </c>
      <c r="K39" s="202">
        <v>0.89880000000000004</v>
      </c>
      <c r="L39" s="193">
        <v>0.86339999999999995</v>
      </c>
      <c r="M39" s="193">
        <v>0.86180000000000001</v>
      </c>
      <c r="N39" s="202">
        <v>0.88160000000000005</v>
      </c>
      <c r="O39" s="200">
        <v>1662</v>
      </c>
      <c r="P39" s="200">
        <v>4202</v>
      </c>
      <c r="Q39" s="207">
        <v>5256</v>
      </c>
      <c r="T39">
        <v>2000</v>
      </c>
      <c r="U39" s="140">
        <v>0.77800000000000002</v>
      </c>
      <c r="V39" s="140">
        <v>0.77280000000000004</v>
      </c>
      <c r="W39" s="140">
        <v>0.84750000000000003</v>
      </c>
      <c r="X39" s="140">
        <v>0.84360000000000002</v>
      </c>
      <c r="Y39" s="140">
        <v>0.84079999999999999</v>
      </c>
      <c r="Z39" s="140">
        <v>0.83250000000000002</v>
      </c>
      <c r="AA39" s="140">
        <v>0.79800000000000004</v>
      </c>
      <c r="AB39" s="140">
        <v>0.7843</v>
      </c>
      <c r="AC39" s="140">
        <v>0.80130000000000001</v>
      </c>
      <c r="AD39" s="140">
        <v>0.77810000000000001</v>
      </c>
      <c r="AE39" s="140">
        <v>0.78559999999999997</v>
      </c>
      <c r="AF39" s="142">
        <v>0.81830000000000003</v>
      </c>
      <c r="AG39" s="140">
        <v>0.78510000000000002</v>
      </c>
      <c r="AH39" s="140">
        <v>0.85040000000000004</v>
      </c>
      <c r="AI39" s="140">
        <v>0.84260000000000002</v>
      </c>
      <c r="AJ39" s="140">
        <v>0.77900000000000003</v>
      </c>
      <c r="AK39" s="140">
        <v>0.81479999999999997</v>
      </c>
      <c r="AL39" s="143">
        <v>0.82099999999999995</v>
      </c>
      <c r="AM39" s="140">
        <v>0.79620000000000002</v>
      </c>
      <c r="AN39" s="140">
        <v>0.7782</v>
      </c>
      <c r="AO39" s="140">
        <v>0.79549999999999998</v>
      </c>
      <c r="AP39" s="140">
        <v>0.83840000000000003</v>
      </c>
      <c r="AQ39" s="140">
        <v>0.83479999999999999</v>
      </c>
      <c r="AR39" s="140">
        <v>0.83899999999999997</v>
      </c>
      <c r="AS39" s="140">
        <v>0.84040000000000004</v>
      </c>
      <c r="AT39" s="142">
        <v>0.83340000000000003</v>
      </c>
      <c r="AU39" s="140">
        <v>0.85370000000000001</v>
      </c>
      <c r="AV39" s="140">
        <v>0.85970000000000002</v>
      </c>
      <c r="AW39" s="140">
        <v>0.83750000000000002</v>
      </c>
      <c r="AX39" s="140">
        <v>0.85019999999999996</v>
      </c>
      <c r="AY39" s="140">
        <v>0.8306</v>
      </c>
      <c r="AZ39" s="143">
        <v>0.84230000000000005</v>
      </c>
      <c r="BA39" s="140">
        <v>0.83989999999999998</v>
      </c>
      <c r="BB39" s="140">
        <v>0.81569999999999998</v>
      </c>
      <c r="BC39" s="140">
        <v>0.78220000000000001</v>
      </c>
      <c r="BD39" s="140">
        <v>0.78879999999999995</v>
      </c>
      <c r="BE39" s="140">
        <v>0.7923</v>
      </c>
      <c r="BF39" s="140">
        <v>0.7681</v>
      </c>
      <c r="BG39" s="140">
        <v>0.77439999999999998</v>
      </c>
      <c r="BH39" s="140">
        <v>0.77410000000000001</v>
      </c>
      <c r="BI39" s="140">
        <v>0.76319999999999999</v>
      </c>
      <c r="BJ39" s="140">
        <v>0.74709999999999999</v>
      </c>
      <c r="BK39" s="140">
        <v>0.74719999999999998</v>
      </c>
      <c r="BL39" s="140">
        <v>0.74739999999999995</v>
      </c>
      <c r="BM39" s="140">
        <v>0.74399999999999999</v>
      </c>
      <c r="BN39" s="140">
        <v>0.74729999999999996</v>
      </c>
      <c r="BO39" s="140">
        <v>0.73670000000000002</v>
      </c>
      <c r="BP39" s="140">
        <v>0.71730000000000005</v>
      </c>
      <c r="BQ39" s="140">
        <v>0.72030000000000005</v>
      </c>
      <c r="BR39" s="140">
        <v>0.71109999999999995</v>
      </c>
      <c r="BS39" s="140">
        <v>0.71509999999999996</v>
      </c>
      <c r="BT39" s="140">
        <v>0.71909999999999996</v>
      </c>
      <c r="BU39" s="140">
        <v>0.70240000000000002</v>
      </c>
      <c r="BV39" s="140">
        <v>0.7077</v>
      </c>
      <c r="BW39" s="140">
        <v>0.70550000000000002</v>
      </c>
      <c r="BX39" s="140">
        <v>0.70350000000000001</v>
      </c>
      <c r="BY39" s="140">
        <v>0.70320000000000005</v>
      </c>
      <c r="BZ39" s="140">
        <v>0.69189999999999996</v>
      </c>
      <c r="CA39" s="140">
        <v>0.6915</v>
      </c>
      <c r="CB39" s="140">
        <v>0.68520000000000003</v>
      </c>
      <c r="CC39" s="140">
        <v>0.66910000000000003</v>
      </c>
      <c r="CD39" s="140">
        <v>0.67559999999999998</v>
      </c>
      <c r="CE39" s="140">
        <v>0.66969999999999996</v>
      </c>
      <c r="CF39" s="140">
        <v>0.6623</v>
      </c>
      <c r="CG39" s="140">
        <v>0.66949999999999998</v>
      </c>
      <c r="CH39" s="140">
        <v>0.67100000000000004</v>
      </c>
      <c r="CI39" s="140">
        <v>0.66549999999999998</v>
      </c>
      <c r="CJ39" s="140">
        <v>0.65969999999999995</v>
      </c>
      <c r="CK39" s="140">
        <v>0.65810000000000002</v>
      </c>
      <c r="CL39" s="140">
        <v>0.65620000000000001</v>
      </c>
      <c r="CM39" s="140">
        <v>0.63739999999999997</v>
      </c>
      <c r="CN39" s="140">
        <v>0.62890000000000001</v>
      </c>
      <c r="CO39" s="140">
        <v>0.61470000000000002</v>
      </c>
      <c r="CP39" s="140">
        <v>0.62250000000000005</v>
      </c>
      <c r="CQ39" s="140">
        <v>0.622</v>
      </c>
      <c r="CR39" s="140">
        <v>0.60340000000000005</v>
      </c>
      <c r="CS39" s="140">
        <v>0.58660000000000001</v>
      </c>
      <c r="CT39" s="140">
        <v>0.58860000000000001</v>
      </c>
      <c r="CU39" s="140">
        <v>0.5776</v>
      </c>
      <c r="CV39" s="140">
        <v>0.55910000000000004</v>
      </c>
      <c r="CW39" s="140">
        <v>0.54210000000000003</v>
      </c>
      <c r="CX39" s="140">
        <v>0.52880000000000005</v>
      </c>
      <c r="CY39" s="140">
        <v>0.51819999999999999</v>
      </c>
      <c r="CZ39" s="140">
        <v>0.52900000000000003</v>
      </c>
      <c r="DA39" s="140">
        <v>0.50180000000000002</v>
      </c>
      <c r="DB39" s="140">
        <v>0.4466</v>
      </c>
      <c r="DC39" s="140" t="s">
        <v>337</v>
      </c>
    </row>
    <row r="40" spans="2:107" x14ac:dyDescent="0.25">
      <c r="B40" s="69">
        <v>2011</v>
      </c>
      <c r="C40" s="175">
        <v>0.86970000000000003</v>
      </c>
      <c r="D40" s="172">
        <v>0.87809999999999999</v>
      </c>
      <c r="E40" s="177">
        <v>0.89100000000000001</v>
      </c>
      <c r="F40" s="180">
        <v>8.2000000000000007E-3</v>
      </c>
      <c r="G40" s="180">
        <v>5.1000000000000004E-3</v>
      </c>
      <c r="H40" s="180">
        <v>4.4000000000000003E-3</v>
      </c>
      <c r="I40" s="175">
        <v>0.88490000000000002</v>
      </c>
      <c r="J40" s="172">
        <v>0.88759999999999994</v>
      </c>
      <c r="K40" s="177">
        <v>0.89929999999999999</v>
      </c>
      <c r="L40" s="172">
        <v>0.85260000000000002</v>
      </c>
      <c r="M40" s="172">
        <v>0.86770000000000003</v>
      </c>
      <c r="N40" s="177">
        <v>0.88200000000000001</v>
      </c>
      <c r="O40" s="199">
        <v>1701</v>
      </c>
      <c r="P40" s="199">
        <v>4315</v>
      </c>
      <c r="Q40" s="206">
        <v>5261</v>
      </c>
      <c r="T40">
        <v>2001</v>
      </c>
      <c r="U40" s="140">
        <v>0.77900000000000003</v>
      </c>
      <c r="V40" s="140">
        <v>0.78080000000000005</v>
      </c>
      <c r="W40" s="140">
        <v>0.81359999999999999</v>
      </c>
      <c r="X40" s="140">
        <v>0.84230000000000005</v>
      </c>
      <c r="Y40" s="140">
        <v>0.83709999999999996</v>
      </c>
      <c r="Z40" s="140">
        <v>0.87439999999999996</v>
      </c>
      <c r="AA40" s="140">
        <v>0.79090000000000005</v>
      </c>
      <c r="AB40" s="140">
        <v>0.78069999999999995</v>
      </c>
      <c r="AC40" s="140">
        <v>0.79159999999999997</v>
      </c>
      <c r="AD40" s="140">
        <v>0.81540000000000001</v>
      </c>
      <c r="AE40" s="140">
        <v>0.8024</v>
      </c>
      <c r="AF40" s="142">
        <v>0.76590000000000003</v>
      </c>
      <c r="AG40" s="140">
        <v>0.83899999999999997</v>
      </c>
      <c r="AH40" s="140">
        <v>0.81679999999999997</v>
      </c>
      <c r="AI40" s="140">
        <v>0.76570000000000005</v>
      </c>
      <c r="AJ40" s="140">
        <v>0.80400000000000005</v>
      </c>
      <c r="AK40" s="140">
        <v>0.82089999999999996</v>
      </c>
      <c r="AL40" s="143">
        <v>0.79679999999999995</v>
      </c>
      <c r="AM40" s="140">
        <v>0.81200000000000006</v>
      </c>
      <c r="AN40" s="140">
        <v>0.80420000000000003</v>
      </c>
      <c r="AO40" s="140">
        <v>0.83140000000000003</v>
      </c>
      <c r="AP40" s="140">
        <v>0.84870000000000001</v>
      </c>
      <c r="AQ40" s="140">
        <v>0.85899999999999999</v>
      </c>
      <c r="AR40" s="140">
        <v>0.83069999999999999</v>
      </c>
      <c r="AS40" s="140">
        <v>0.85119999999999996</v>
      </c>
      <c r="AT40" s="142">
        <v>0.84130000000000005</v>
      </c>
      <c r="AU40" s="140">
        <v>0.87549999999999994</v>
      </c>
      <c r="AV40" s="140">
        <v>0.85250000000000004</v>
      </c>
      <c r="AW40" s="140">
        <v>0.84</v>
      </c>
      <c r="AX40" s="140">
        <v>0.81720000000000004</v>
      </c>
      <c r="AY40" s="140">
        <v>0.84730000000000005</v>
      </c>
      <c r="AZ40" s="143">
        <v>0.82730000000000004</v>
      </c>
      <c r="BA40" s="140">
        <v>0.83130000000000004</v>
      </c>
      <c r="BB40" s="140">
        <v>0.83479999999999999</v>
      </c>
      <c r="BC40" s="140">
        <v>0.82650000000000001</v>
      </c>
      <c r="BD40" s="140">
        <v>0.80600000000000005</v>
      </c>
      <c r="BE40" s="140">
        <v>0.80630000000000002</v>
      </c>
      <c r="BF40" s="140">
        <v>0.79700000000000004</v>
      </c>
      <c r="BG40" s="140">
        <v>0.77229999999999999</v>
      </c>
      <c r="BH40" s="140">
        <v>0.79059999999999997</v>
      </c>
      <c r="BI40" s="140">
        <v>0.79669999999999996</v>
      </c>
      <c r="BJ40" s="140">
        <v>0.7762</v>
      </c>
      <c r="BK40" s="140">
        <v>0.76700000000000002</v>
      </c>
      <c r="BL40" s="140">
        <v>0.74229999999999996</v>
      </c>
      <c r="BM40" s="140">
        <v>0.74219999999999997</v>
      </c>
      <c r="BN40" s="140">
        <v>0.74209999999999998</v>
      </c>
      <c r="BO40" s="140">
        <v>0.73250000000000004</v>
      </c>
      <c r="BP40" s="140">
        <v>0.7278</v>
      </c>
      <c r="BQ40" s="140">
        <v>0.72560000000000002</v>
      </c>
      <c r="BR40" s="140">
        <v>0.72270000000000001</v>
      </c>
      <c r="BS40" s="140">
        <v>0.71919999999999995</v>
      </c>
      <c r="BT40" s="140">
        <v>0.71340000000000003</v>
      </c>
      <c r="BU40" s="140">
        <v>0.71660000000000001</v>
      </c>
      <c r="BV40" s="140">
        <v>0.72040000000000004</v>
      </c>
      <c r="BW40" s="140">
        <v>0.71040000000000003</v>
      </c>
      <c r="BX40" s="140">
        <v>0.71009999999999995</v>
      </c>
      <c r="BY40" s="140">
        <v>0.71120000000000005</v>
      </c>
      <c r="BZ40" s="140">
        <v>0.70109999999999995</v>
      </c>
      <c r="CA40" s="140">
        <v>0.7</v>
      </c>
      <c r="CB40" s="140">
        <v>0.69220000000000004</v>
      </c>
      <c r="CC40" s="140">
        <v>0.68440000000000001</v>
      </c>
      <c r="CD40" s="140">
        <v>0.68840000000000001</v>
      </c>
      <c r="CE40" s="140">
        <v>0.68669999999999998</v>
      </c>
      <c r="CF40" s="140">
        <v>0.68110000000000004</v>
      </c>
      <c r="CG40" s="140">
        <v>0.67979999999999996</v>
      </c>
      <c r="CH40" s="140">
        <v>0.67579999999999996</v>
      </c>
      <c r="CI40" s="140">
        <v>0.67220000000000002</v>
      </c>
      <c r="CJ40" s="140">
        <v>0.65669999999999995</v>
      </c>
      <c r="CK40" s="140">
        <v>0.67</v>
      </c>
      <c r="CL40" s="140">
        <v>0.66059999999999997</v>
      </c>
      <c r="CM40" s="140">
        <v>0.6482</v>
      </c>
      <c r="CN40" s="140">
        <v>0.64490000000000003</v>
      </c>
      <c r="CO40" s="140">
        <v>0.62649999999999995</v>
      </c>
      <c r="CP40" s="140">
        <v>0.62509999999999999</v>
      </c>
      <c r="CQ40" s="140">
        <v>0.61409999999999998</v>
      </c>
      <c r="CR40" s="140">
        <v>0.60260000000000002</v>
      </c>
      <c r="CS40" s="140">
        <v>0.59460000000000002</v>
      </c>
      <c r="CT40" s="140">
        <v>0.58620000000000005</v>
      </c>
      <c r="CU40" s="140">
        <v>0.58509999999999995</v>
      </c>
      <c r="CV40" s="140">
        <v>0.56840000000000002</v>
      </c>
      <c r="CW40" s="140">
        <v>0.54679999999999995</v>
      </c>
      <c r="CX40" s="140">
        <v>0.52639999999999998</v>
      </c>
      <c r="CY40" s="140">
        <v>0.51919999999999999</v>
      </c>
      <c r="CZ40" s="140">
        <v>0.53339999999999999</v>
      </c>
      <c r="DA40" s="140">
        <v>0.49170000000000003</v>
      </c>
      <c r="DB40" s="140">
        <v>0.44219999999999998</v>
      </c>
      <c r="DC40" s="140"/>
    </row>
    <row r="41" spans="2:107" x14ac:dyDescent="0.25">
      <c r="B41">
        <v>2012</v>
      </c>
      <c r="C41" s="171">
        <v>0.88419999999999999</v>
      </c>
      <c r="D41" s="169">
        <v>0.89449999999999996</v>
      </c>
      <c r="E41" s="170">
        <v>0.8871</v>
      </c>
      <c r="F41" s="167">
        <v>7.7000000000000002E-3</v>
      </c>
      <c r="G41" s="167">
        <v>4.7000000000000002E-3</v>
      </c>
      <c r="H41" s="167">
        <v>4.4000000000000003E-3</v>
      </c>
      <c r="I41" s="171">
        <v>0.89839999999999998</v>
      </c>
      <c r="J41" s="169">
        <v>0.90339999999999998</v>
      </c>
      <c r="K41" s="170">
        <v>0.89539999999999997</v>
      </c>
      <c r="L41" s="169">
        <v>0.86809999999999998</v>
      </c>
      <c r="M41" s="169">
        <v>0.88490000000000002</v>
      </c>
      <c r="N41" s="170">
        <v>0.87809999999999999</v>
      </c>
      <c r="O41" s="198">
        <v>1758</v>
      </c>
      <c r="P41" s="198">
        <v>4442</v>
      </c>
      <c r="Q41" s="205">
        <v>5410</v>
      </c>
      <c r="T41">
        <v>2002</v>
      </c>
      <c r="U41" s="140">
        <v>0.76049999999999995</v>
      </c>
      <c r="V41" s="140">
        <v>0.82809999999999995</v>
      </c>
      <c r="W41" s="140">
        <v>0.83819999999999995</v>
      </c>
      <c r="X41" s="140">
        <v>0.7853</v>
      </c>
      <c r="Y41" s="140">
        <v>0.82220000000000004</v>
      </c>
      <c r="Z41" s="140">
        <v>0.8034</v>
      </c>
      <c r="AA41" s="140">
        <v>0.81679999999999997</v>
      </c>
      <c r="AB41" s="140">
        <v>0.77800000000000002</v>
      </c>
      <c r="AC41" s="140">
        <v>0.82530000000000003</v>
      </c>
      <c r="AD41" s="140">
        <v>0.80320000000000003</v>
      </c>
      <c r="AE41" s="140">
        <v>0.8206</v>
      </c>
      <c r="AF41" s="142">
        <v>0.82020000000000004</v>
      </c>
      <c r="AG41" s="140">
        <v>0.79949999999999999</v>
      </c>
      <c r="AH41" s="140">
        <v>0.77190000000000003</v>
      </c>
      <c r="AI41" s="140">
        <v>0.77780000000000005</v>
      </c>
      <c r="AJ41" s="140">
        <v>0.84760000000000002</v>
      </c>
      <c r="AK41" s="140">
        <v>0.82250000000000001</v>
      </c>
      <c r="AL41" s="143">
        <v>0.8105</v>
      </c>
      <c r="AM41" s="140">
        <v>0.81259999999999999</v>
      </c>
      <c r="AN41" s="140">
        <v>0.81059999999999999</v>
      </c>
      <c r="AO41" s="140">
        <v>0.79820000000000002</v>
      </c>
      <c r="AP41" s="140">
        <v>0.81330000000000002</v>
      </c>
      <c r="AQ41" s="140">
        <v>0.86280000000000001</v>
      </c>
      <c r="AR41" s="140">
        <v>0.80489999999999995</v>
      </c>
      <c r="AS41" s="140">
        <v>0.83760000000000001</v>
      </c>
      <c r="AT41" s="142">
        <v>0.81810000000000005</v>
      </c>
      <c r="AU41" s="140">
        <v>0.8266</v>
      </c>
      <c r="AV41" s="140">
        <v>0.84399999999999997</v>
      </c>
      <c r="AW41" s="140">
        <v>0.83689999999999998</v>
      </c>
      <c r="AX41" s="140">
        <v>0.83930000000000005</v>
      </c>
      <c r="AY41" s="140">
        <v>0.83179999999999998</v>
      </c>
      <c r="AZ41" s="143">
        <v>0.86080000000000001</v>
      </c>
      <c r="BA41" s="140">
        <v>0.83350000000000002</v>
      </c>
      <c r="BB41" s="140">
        <v>0.83230000000000004</v>
      </c>
      <c r="BC41" s="140">
        <v>0.82530000000000003</v>
      </c>
      <c r="BD41" s="140">
        <v>0.82240000000000002</v>
      </c>
      <c r="BE41" s="140">
        <v>0.80389999999999995</v>
      </c>
      <c r="BF41" s="140">
        <v>0.80389999999999995</v>
      </c>
      <c r="BG41" s="140">
        <v>0.79290000000000005</v>
      </c>
      <c r="BH41" s="140">
        <v>0.78839999999999999</v>
      </c>
      <c r="BI41" s="140">
        <v>0.77829999999999999</v>
      </c>
      <c r="BJ41" s="140">
        <v>0.77610000000000001</v>
      </c>
      <c r="BK41" s="140">
        <v>0.76319999999999999</v>
      </c>
      <c r="BL41" s="140">
        <v>0.75160000000000005</v>
      </c>
      <c r="BM41" s="140">
        <v>0.7409</v>
      </c>
      <c r="BN41" s="140">
        <v>0.75390000000000001</v>
      </c>
      <c r="BO41" s="140">
        <v>0.745</v>
      </c>
      <c r="BP41" s="140">
        <v>0.73380000000000001</v>
      </c>
      <c r="BQ41" s="140">
        <v>0.72699999999999998</v>
      </c>
      <c r="BR41" s="140">
        <v>0.72709999999999997</v>
      </c>
      <c r="BS41" s="140">
        <v>0.73329999999999995</v>
      </c>
      <c r="BT41" s="140">
        <v>0.72170000000000001</v>
      </c>
      <c r="BU41" s="140">
        <v>0.72060000000000002</v>
      </c>
      <c r="BV41" s="140">
        <v>0.71530000000000005</v>
      </c>
      <c r="BW41" s="140">
        <v>0.71819999999999995</v>
      </c>
      <c r="BX41" s="140">
        <v>0.71</v>
      </c>
      <c r="BY41" s="140">
        <v>0.73019999999999996</v>
      </c>
      <c r="BZ41" s="140">
        <v>0.71030000000000004</v>
      </c>
      <c r="CA41" s="140">
        <v>0.69910000000000005</v>
      </c>
      <c r="CB41" s="140">
        <v>0.70179999999999998</v>
      </c>
      <c r="CC41" s="140">
        <v>0.69089999999999996</v>
      </c>
      <c r="CD41" s="140">
        <v>0.68589999999999995</v>
      </c>
      <c r="CE41" s="140">
        <v>0.67889999999999995</v>
      </c>
      <c r="CF41" s="140">
        <v>0.69389999999999996</v>
      </c>
      <c r="CG41" s="140">
        <v>0.68289999999999995</v>
      </c>
      <c r="CH41" s="140">
        <v>0.69479999999999997</v>
      </c>
      <c r="CI41" s="140">
        <v>0.68179999999999996</v>
      </c>
      <c r="CJ41" s="140">
        <v>0.66890000000000005</v>
      </c>
      <c r="CK41" s="140">
        <v>0.66279999999999994</v>
      </c>
      <c r="CL41" s="140">
        <v>0.65839999999999999</v>
      </c>
      <c r="CM41" s="140">
        <v>0.64470000000000005</v>
      </c>
      <c r="CN41" s="140">
        <v>0.63460000000000005</v>
      </c>
      <c r="CO41" s="140">
        <v>0.64559999999999995</v>
      </c>
      <c r="CP41" s="140">
        <v>0.62580000000000002</v>
      </c>
      <c r="CQ41" s="140">
        <v>0.61719999999999997</v>
      </c>
      <c r="CR41" s="140">
        <v>0.60450000000000004</v>
      </c>
      <c r="CS41" s="140">
        <v>0.60680000000000001</v>
      </c>
      <c r="CT41" s="140">
        <v>0.58430000000000004</v>
      </c>
      <c r="CU41" s="140">
        <v>0.57709999999999995</v>
      </c>
      <c r="CV41" s="140">
        <v>0.56940000000000002</v>
      </c>
      <c r="CW41" s="140">
        <v>0.55310000000000004</v>
      </c>
      <c r="CX41" s="140">
        <v>0.52939999999999998</v>
      </c>
      <c r="CY41" s="140">
        <v>0.52349999999999997</v>
      </c>
      <c r="CZ41" s="140">
        <v>0.50429999999999997</v>
      </c>
      <c r="DA41" s="140">
        <v>0.48809999999999998</v>
      </c>
      <c r="DB41" s="140">
        <v>0.44130000000000003</v>
      </c>
      <c r="DC41" s="140"/>
    </row>
    <row r="42" spans="2:107" x14ac:dyDescent="0.25">
      <c r="B42">
        <v>2013</v>
      </c>
      <c r="C42" s="171">
        <v>0.87250000000000005</v>
      </c>
      <c r="D42" s="169">
        <v>0.89570000000000005</v>
      </c>
      <c r="E42" s="170">
        <v>0.88970000000000005</v>
      </c>
      <c r="F42" s="167">
        <v>8.0000000000000002E-3</v>
      </c>
      <c r="G42" s="167">
        <v>4.7000000000000002E-3</v>
      </c>
      <c r="H42" s="167">
        <v>4.4000000000000003E-3</v>
      </c>
      <c r="I42" s="171">
        <v>0.88739999999999997</v>
      </c>
      <c r="J42" s="169">
        <v>0.90459999999999996</v>
      </c>
      <c r="K42" s="170">
        <v>0.89790000000000003</v>
      </c>
      <c r="L42" s="169">
        <v>0.85589999999999999</v>
      </c>
      <c r="M42" s="169">
        <v>0.8861</v>
      </c>
      <c r="N42" s="170">
        <v>0.88080000000000003</v>
      </c>
      <c r="O42" s="198">
        <v>1753</v>
      </c>
      <c r="P42" s="198">
        <v>4420</v>
      </c>
      <c r="Q42" s="205">
        <v>5444</v>
      </c>
      <c r="T42">
        <v>2003</v>
      </c>
      <c r="U42" s="140">
        <v>0.75290000000000001</v>
      </c>
      <c r="V42" s="140">
        <v>0.83860000000000001</v>
      </c>
      <c r="W42" s="140">
        <v>0.8448</v>
      </c>
      <c r="X42" s="140">
        <v>0.8579</v>
      </c>
      <c r="Y42" s="140">
        <v>0.85070000000000001</v>
      </c>
      <c r="Z42" s="140">
        <v>0.84009999999999996</v>
      </c>
      <c r="AA42" s="140">
        <v>0.83440000000000003</v>
      </c>
      <c r="AB42" s="140">
        <v>0.78949999999999998</v>
      </c>
      <c r="AC42" s="140">
        <v>0.79679999999999995</v>
      </c>
      <c r="AD42" s="140">
        <v>0.85370000000000001</v>
      </c>
      <c r="AE42" s="140">
        <v>0.82099999999999995</v>
      </c>
      <c r="AF42" s="142">
        <v>0.83</v>
      </c>
      <c r="AG42" s="140">
        <v>0.79610000000000003</v>
      </c>
      <c r="AH42" s="140">
        <v>0.81479999999999997</v>
      </c>
      <c r="AI42" s="140">
        <v>0.82210000000000005</v>
      </c>
      <c r="AJ42" s="140">
        <v>0.84199999999999997</v>
      </c>
      <c r="AK42" s="140">
        <v>0.81889999999999996</v>
      </c>
      <c r="AL42" s="143">
        <v>0.83699999999999997</v>
      </c>
      <c r="AM42" s="140">
        <v>0.82850000000000001</v>
      </c>
      <c r="AN42" s="140">
        <v>0.81140000000000001</v>
      </c>
      <c r="AO42" s="140">
        <v>0.81920000000000004</v>
      </c>
      <c r="AP42" s="140">
        <v>0.83320000000000005</v>
      </c>
      <c r="AQ42" s="140">
        <v>0.85119999999999996</v>
      </c>
      <c r="AR42" s="140">
        <v>0.83699999999999997</v>
      </c>
      <c r="AS42" s="140">
        <v>0.8639</v>
      </c>
      <c r="AT42" s="142">
        <v>0.8478</v>
      </c>
      <c r="AU42" s="140">
        <v>0.86619999999999997</v>
      </c>
      <c r="AV42" s="140">
        <v>0.85709999999999997</v>
      </c>
      <c r="AW42" s="140">
        <v>0.83630000000000004</v>
      </c>
      <c r="AX42" s="140">
        <v>0.85070000000000001</v>
      </c>
      <c r="AY42" s="140">
        <v>0.83679999999999999</v>
      </c>
      <c r="AZ42" s="143">
        <v>0.84209999999999996</v>
      </c>
      <c r="BA42" s="140">
        <v>0.83609999999999995</v>
      </c>
      <c r="BB42" s="140">
        <v>0.81940000000000002</v>
      </c>
      <c r="BC42" s="140">
        <v>0.81520000000000004</v>
      </c>
      <c r="BD42" s="140">
        <v>0.83550000000000002</v>
      </c>
      <c r="BE42" s="140">
        <v>0.82020000000000004</v>
      </c>
      <c r="BF42" s="140">
        <v>0.80049999999999999</v>
      </c>
      <c r="BG42" s="140">
        <v>0.80459999999999998</v>
      </c>
      <c r="BH42" s="140">
        <v>0.77780000000000005</v>
      </c>
      <c r="BI42" s="140">
        <v>0.79579999999999995</v>
      </c>
      <c r="BJ42" s="140">
        <v>0.7782</v>
      </c>
      <c r="BK42" s="140">
        <v>0.77410000000000001</v>
      </c>
      <c r="BL42" s="140">
        <v>0.77939999999999998</v>
      </c>
      <c r="BM42" s="140">
        <v>0.75839999999999996</v>
      </c>
      <c r="BN42" s="140">
        <v>0.75349999999999995</v>
      </c>
      <c r="BO42" s="140">
        <v>0.75149999999999995</v>
      </c>
      <c r="BP42" s="140">
        <v>0.74419999999999997</v>
      </c>
      <c r="BQ42" s="140">
        <v>0.73160000000000003</v>
      </c>
      <c r="BR42" s="140">
        <v>0.72209999999999996</v>
      </c>
      <c r="BS42" s="140">
        <v>0.73080000000000001</v>
      </c>
      <c r="BT42" s="140">
        <v>0.71740000000000004</v>
      </c>
      <c r="BU42" s="140">
        <v>0.70879999999999999</v>
      </c>
      <c r="BV42" s="140">
        <v>0.7117</v>
      </c>
      <c r="BW42" s="140">
        <v>0.71040000000000003</v>
      </c>
      <c r="BX42" s="140">
        <v>0.70899999999999996</v>
      </c>
      <c r="BY42" s="140">
        <v>0.71460000000000001</v>
      </c>
      <c r="BZ42" s="140">
        <v>0.70350000000000001</v>
      </c>
      <c r="CA42" s="140">
        <v>0.70189999999999997</v>
      </c>
      <c r="CB42" s="140">
        <v>0.69510000000000005</v>
      </c>
      <c r="CC42" s="140">
        <v>0.69</v>
      </c>
      <c r="CD42" s="140">
        <v>0.68930000000000002</v>
      </c>
      <c r="CE42" s="140">
        <v>0.67220000000000002</v>
      </c>
      <c r="CF42" s="140">
        <v>0.67490000000000006</v>
      </c>
      <c r="CG42" s="140">
        <v>0.67730000000000001</v>
      </c>
      <c r="CH42" s="140">
        <v>0.67789999999999995</v>
      </c>
      <c r="CI42" s="140">
        <v>0.66169999999999995</v>
      </c>
      <c r="CJ42" s="140">
        <v>0.66479999999999995</v>
      </c>
      <c r="CK42" s="140">
        <v>0.6573</v>
      </c>
      <c r="CL42" s="140">
        <v>0.65300000000000002</v>
      </c>
      <c r="CM42" s="140">
        <v>0.62990000000000002</v>
      </c>
      <c r="CN42" s="140">
        <v>0.63880000000000003</v>
      </c>
      <c r="CO42" s="140">
        <v>0.62139999999999995</v>
      </c>
      <c r="CP42" s="140">
        <v>0.61209999999999998</v>
      </c>
      <c r="CQ42" s="140">
        <v>0.61180000000000001</v>
      </c>
      <c r="CR42" s="140">
        <v>0.59850000000000003</v>
      </c>
      <c r="CS42" s="140">
        <v>0.59040000000000004</v>
      </c>
      <c r="CT42" s="140">
        <v>0.58720000000000006</v>
      </c>
      <c r="CU42" s="140">
        <v>0.5786</v>
      </c>
      <c r="CV42" s="140">
        <v>0.55420000000000003</v>
      </c>
      <c r="CW42" s="140">
        <v>0.55259999999999998</v>
      </c>
      <c r="CX42" s="140">
        <v>0.52149999999999996</v>
      </c>
      <c r="CY42" s="140">
        <v>0.52129999999999999</v>
      </c>
      <c r="CZ42" s="140">
        <v>0.51619999999999999</v>
      </c>
      <c r="DA42" s="140">
        <v>0.49349999999999999</v>
      </c>
      <c r="DB42" s="140">
        <v>0.4355</v>
      </c>
      <c r="DC42" s="140"/>
    </row>
    <row r="43" spans="2:107" x14ac:dyDescent="0.25">
      <c r="B43">
        <v>2014</v>
      </c>
      <c r="C43" s="171">
        <v>0.87829999999999997</v>
      </c>
      <c r="D43" s="169">
        <v>0.88839999999999997</v>
      </c>
      <c r="E43" s="170">
        <v>0.89510000000000001</v>
      </c>
      <c r="F43" s="167">
        <v>7.7999999999999996E-3</v>
      </c>
      <c r="G43" s="167">
        <v>4.7000000000000002E-3</v>
      </c>
      <c r="H43" s="167">
        <v>4.1999999999999997E-3</v>
      </c>
      <c r="I43" s="171">
        <v>0.89259999999999995</v>
      </c>
      <c r="J43" s="169">
        <v>0.89739999999999998</v>
      </c>
      <c r="K43" s="170">
        <v>0.90300000000000002</v>
      </c>
      <c r="L43" s="169">
        <v>0.86219999999999997</v>
      </c>
      <c r="M43" s="169">
        <v>0.87880000000000003</v>
      </c>
      <c r="N43" s="170">
        <v>0.88660000000000005</v>
      </c>
      <c r="O43" s="198">
        <v>1806</v>
      </c>
      <c r="P43" s="198">
        <v>4616</v>
      </c>
      <c r="Q43" s="205">
        <v>5691</v>
      </c>
      <c r="T43">
        <v>2004</v>
      </c>
      <c r="U43" s="140">
        <v>0.77949999999999997</v>
      </c>
      <c r="V43" s="140">
        <v>0.85350000000000004</v>
      </c>
      <c r="W43" s="140">
        <v>0.84040000000000004</v>
      </c>
      <c r="X43" s="140">
        <v>0.83860000000000001</v>
      </c>
      <c r="Y43" s="140">
        <v>0.84570000000000001</v>
      </c>
      <c r="Z43" s="140">
        <v>0.85609999999999997</v>
      </c>
      <c r="AA43" s="140">
        <v>0.83179999999999998</v>
      </c>
      <c r="AB43" s="140">
        <v>0.82869999999999999</v>
      </c>
      <c r="AC43" s="140">
        <v>0.877</v>
      </c>
      <c r="AD43" s="140">
        <v>0.82869999999999999</v>
      </c>
      <c r="AE43" s="140">
        <v>0.83989999999999998</v>
      </c>
      <c r="AF43" s="142">
        <v>0.83209999999999995</v>
      </c>
      <c r="AG43" s="140">
        <v>0.78969999999999996</v>
      </c>
      <c r="AH43" s="140">
        <v>0.79379999999999995</v>
      </c>
      <c r="AI43" s="140">
        <v>0.85289999999999999</v>
      </c>
      <c r="AJ43" s="140">
        <v>0.82750000000000001</v>
      </c>
      <c r="AK43" s="140">
        <v>0.79900000000000004</v>
      </c>
      <c r="AL43" s="143">
        <v>0.84760000000000002</v>
      </c>
      <c r="AM43" s="140">
        <v>0.83360000000000001</v>
      </c>
      <c r="AN43" s="140">
        <v>0.84130000000000005</v>
      </c>
      <c r="AO43" s="140">
        <v>0.84619999999999995</v>
      </c>
      <c r="AP43" s="140">
        <v>0.83709999999999996</v>
      </c>
      <c r="AQ43" s="140">
        <v>0.87629999999999997</v>
      </c>
      <c r="AR43" s="140">
        <v>0.83330000000000004</v>
      </c>
      <c r="AS43" s="140">
        <v>0.86040000000000005</v>
      </c>
      <c r="AT43" s="142">
        <v>0.86519999999999997</v>
      </c>
      <c r="AU43" s="140">
        <v>0.84899999999999998</v>
      </c>
      <c r="AV43" s="140">
        <v>0.8831</v>
      </c>
      <c r="AW43" s="140">
        <v>0.85850000000000004</v>
      </c>
      <c r="AX43" s="140">
        <v>0.85670000000000002</v>
      </c>
      <c r="AY43" s="140">
        <v>0.84570000000000001</v>
      </c>
      <c r="AZ43" s="143">
        <v>0.84519999999999995</v>
      </c>
      <c r="BA43" s="140">
        <v>0.83169999999999999</v>
      </c>
      <c r="BB43" s="140">
        <v>0.83089999999999997</v>
      </c>
      <c r="BC43" s="140">
        <v>0.83860000000000001</v>
      </c>
      <c r="BD43" s="140">
        <v>0.82489999999999997</v>
      </c>
      <c r="BE43" s="140">
        <v>0.82579999999999998</v>
      </c>
      <c r="BF43" s="140">
        <v>0.81610000000000005</v>
      </c>
      <c r="BG43" s="140">
        <v>0.8115</v>
      </c>
      <c r="BH43" s="140">
        <v>0.8024</v>
      </c>
      <c r="BI43" s="140">
        <v>0.80789999999999995</v>
      </c>
      <c r="BJ43" s="140">
        <v>0.79930000000000001</v>
      </c>
      <c r="BK43" s="140">
        <v>0.78139999999999998</v>
      </c>
      <c r="BL43" s="140">
        <v>0.78480000000000005</v>
      </c>
      <c r="BM43" s="140">
        <v>0.76580000000000004</v>
      </c>
      <c r="BN43" s="140">
        <v>0.76529999999999998</v>
      </c>
      <c r="BO43" s="140">
        <v>0.7571</v>
      </c>
      <c r="BP43" s="140">
        <v>0.75509999999999999</v>
      </c>
      <c r="BQ43" s="140">
        <v>0.74129999999999996</v>
      </c>
      <c r="BR43" s="140">
        <v>0.73850000000000005</v>
      </c>
      <c r="BS43" s="140">
        <v>0.74060000000000004</v>
      </c>
      <c r="BT43" s="140">
        <v>0.72150000000000003</v>
      </c>
      <c r="BU43" s="140">
        <v>0.72509999999999997</v>
      </c>
      <c r="BV43" s="140">
        <v>0.7147</v>
      </c>
      <c r="BW43" s="140">
        <v>0.71419999999999995</v>
      </c>
      <c r="BX43" s="140">
        <v>0.71989999999999998</v>
      </c>
      <c r="BY43" s="140">
        <v>0.71930000000000005</v>
      </c>
      <c r="BZ43" s="140">
        <v>0.71379999999999999</v>
      </c>
      <c r="CA43" s="140">
        <v>0.70730000000000004</v>
      </c>
      <c r="CB43" s="140">
        <v>0.69799999999999995</v>
      </c>
      <c r="CC43" s="140">
        <v>0.69469999999999998</v>
      </c>
      <c r="CD43" s="140">
        <v>0.68700000000000006</v>
      </c>
      <c r="CE43" s="140">
        <v>0.68620000000000003</v>
      </c>
      <c r="CF43" s="140">
        <v>0.68879999999999997</v>
      </c>
      <c r="CG43" s="140">
        <v>0.6804</v>
      </c>
      <c r="CH43" s="140">
        <v>0.68869999999999998</v>
      </c>
      <c r="CI43" s="140">
        <v>0.68069999999999997</v>
      </c>
      <c r="CJ43" s="140">
        <v>0.67679999999999996</v>
      </c>
      <c r="CK43" s="140">
        <v>0.66979999999999995</v>
      </c>
      <c r="CL43" s="140">
        <v>0.65990000000000004</v>
      </c>
      <c r="CM43" s="140">
        <v>0.64459999999999995</v>
      </c>
      <c r="CN43" s="140">
        <v>0.63439999999999996</v>
      </c>
      <c r="CO43" s="140">
        <v>0.62909999999999999</v>
      </c>
      <c r="CP43" s="140">
        <v>0.622</v>
      </c>
      <c r="CQ43" s="140">
        <v>0.62219999999999998</v>
      </c>
      <c r="CR43" s="140">
        <v>0.60570000000000002</v>
      </c>
      <c r="CS43" s="140">
        <v>0.59889999999999999</v>
      </c>
      <c r="CT43" s="140">
        <v>0.58740000000000003</v>
      </c>
      <c r="CU43" s="140">
        <v>0.57979999999999998</v>
      </c>
      <c r="CV43" s="140">
        <v>0.56020000000000003</v>
      </c>
      <c r="CW43" s="140">
        <v>0.54020000000000001</v>
      </c>
      <c r="CX43" s="140">
        <v>0.53420000000000001</v>
      </c>
      <c r="CY43" s="140">
        <v>0.52410000000000001</v>
      </c>
      <c r="CZ43" s="140">
        <v>0.51280000000000003</v>
      </c>
      <c r="DA43" s="140">
        <v>0.50470000000000004</v>
      </c>
      <c r="DB43" s="140">
        <v>0.43390000000000001</v>
      </c>
      <c r="DC43" s="140"/>
    </row>
    <row r="44" spans="2:107" x14ac:dyDescent="0.25">
      <c r="B44">
        <v>2015</v>
      </c>
      <c r="C44" s="171">
        <v>0.88859999999999995</v>
      </c>
      <c r="D44" s="169">
        <v>0.8992</v>
      </c>
      <c r="E44" s="170">
        <v>0.89839999999999998</v>
      </c>
      <c r="F44" s="167">
        <v>7.4000000000000003E-3</v>
      </c>
      <c r="G44" s="167">
        <v>4.5999999999999999E-3</v>
      </c>
      <c r="H44" s="167">
        <v>4.1000000000000003E-3</v>
      </c>
      <c r="I44" s="171">
        <v>0.9022</v>
      </c>
      <c r="J44" s="169">
        <v>0.90790000000000004</v>
      </c>
      <c r="K44" s="170">
        <v>0.90610000000000002</v>
      </c>
      <c r="L44" s="169">
        <v>0.87329999999999997</v>
      </c>
      <c r="M44" s="169">
        <v>0.88980000000000004</v>
      </c>
      <c r="N44" s="170">
        <v>0.8901</v>
      </c>
      <c r="O44" s="198">
        <v>1874</v>
      </c>
      <c r="P44" s="198">
        <v>4474</v>
      </c>
      <c r="Q44" s="205">
        <v>5824</v>
      </c>
      <c r="T44">
        <v>2005</v>
      </c>
      <c r="U44" s="140">
        <v>0.78649999999999998</v>
      </c>
      <c r="V44" s="140">
        <v>0.8448</v>
      </c>
      <c r="W44" s="140">
        <v>0.84670000000000001</v>
      </c>
      <c r="X44" s="140">
        <v>0.84619999999999995</v>
      </c>
      <c r="Y44" s="140">
        <v>0.86360000000000003</v>
      </c>
      <c r="Z44" s="140">
        <v>0.86180000000000001</v>
      </c>
      <c r="AA44" s="140">
        <v>0.79010000000000002</v>
      </c>
      <c r="AB44" s="140">
        <v>0.80520000000000003</v>
      </c>
      <c r="AC44" s="140">
        <v>0.79530000000000001</v>
      </c>
      <c r="AD44" s="140">
        <v>0.87729999999999997</v>
      </c>
      <c r="AE44" s="140">
        <v>0.82799999999999996</v>
      </c>
      <c r="AF44" s="142">
        <v>0.81630000000000003</v>
      </c>
      <c r="AG44" s="140">
        <v>0.81810000000000005</v>
      </c>
      <c r="AH44" s="140">
        <v>0.8427</v>
      </c>
      <c r="AI44" s="140">
        <v>0.79749999999999999</v>
      </c>
      <c r="AJ44" s="140">
        <v>0.82720000000000005</v>
      </c>
      <c r="AK44" s="140">
        <v>0.86150000000000004</v>
      </c>
      <c r="AL44" s="143">
        <v>0.85970000000000002</v>
      </c>
      <c r="AM44" s="140">
        <v>0.82430000000000003</v>
      </c>
      <c r="AN44" s="140">
        <v>0.85119999999999996</v>
      </c>
      <c r="AO44" s="140">
        <v>0.86580000000000001</v>
      </c>
      <c r="AP44" s="140">
        <v>0.85619999999999996</v>
      </c>
      <c r="AQ44" s="140">
        <v>0.86070000000000002</v>
      </c>
      <c r="AR44" s="140">
        <v>0.84709999999999996</v>
      </c>
      <c r="AS44" s="140">
        <v>0.86399999999999999</v>
      </c>
      <c r="AT44" s="142">
        <v>0.85709999999999997</v>
      </c>
      <c r="AU44" s="140">
        <v>0.85419999999999996</v>
      </c>
      <c r="AV44" s="140">
        <v>0.87229999999999996</v>
      </c>
      <c r="AW44" s="140">
        <v>0.8609</v>
      </c>
      <c r="AX44" s="140">
        <v>0.85760000000000003</v>
      </c>
      <c r="AY44" s="140">
        <v>0.84440000000000004</v>
      </c>
      <c r="AZ44" s="143">
        <v>0.82509999999999994</v>
      </c>
      <c r="BA44" s="140">
        <v>0.84930000000000005</v>
      </c>
      <c r="BB44" s="140">
        <v>0.85370000000000001</v>
      </c>
      <c r="BC44" s="140">
        <v>0.83879999999999999</v>
      </c>
      <c r="BD44" s="140">
        <v>0.8488</v>
      </c>
      <c r="BE44" s="140">
        <v>0.84340000000000004</v>
      </c>
      <c r="BF44" s="140">
        <v>0.83069999999999999</v>
      </c>
      <c r="BG44" s="140">
        <v>0.81899999999999995</v>
      </c>
      <c r="BH44" s="140">
        <v>0.81899999999999995</v>
      </c>
      <c r="BI44" s="140">
        <v>0.8175</v>
      </c>
      <c r="BJ44" s="140">
        <v>0.80330000000000001</v>
      </c>
      <c r="BK44" s="140">
        <v>0.79</v>
      </c>
      <c r="BL44" s="140">
        <v>0.77739999999999998</v>
      </c>
      <c r="BM44" s="140">
        <v>0.76349999999999996</v>
      </c>
      <c r="BN44" s="140">
        <v>0.76719999999999999</v>
      </c>
      <c r="BO44" s="140">
        <v>0.76170000000000004</v>
      </c>
      <c r="BP44" s="140">
        <v>0.75039999999999996</v>
      </c>
      <c r="BQ44" s="140">
        <v>0.74709999999999999</v>
      </c>
      <c r="BR44" s="140">
        <v>0.73960000000000004</v>
      </c>
      <c r="BS44" s="140">
        <v>0.747</v>
      </c>
      <c r="BT44" s="140">
        <v>0.73080000000000001</v>
      </c>
      <c r="BU44" s="140">
        <v>0.73089999999999999</v>
      </c>
      <c r="BV44" s="140">
        <v>0.72309999999999997</v>
      </c>
      <c r="BW44" s="140">
        <v>0.72099999999999997</v>
      </c>
      <c r="BX44" s="140">
        <v>0.71709999999999996</v>
      </c>
      <c r="BY44" s="140">
        <v>0.72299999999999998</v>
      </c>
      <c r="BZ44" s="140">
        <v>0.71630000000000005</v>
      </c>
      <c r="CA44" s="140">
        <v>0.71450000000000002</v>
      </c>
      <c r="CB44" s="140">
        <v>0.70589999999999997</v>
      </c>
      <c r="CC44" s="140">
        <v>0.69779999999999998</v>
      </c>
      <c r="CD44" s="140">
        <v>0.69169999999999998</v>
      </c>
      <c r="CE44" s="140">
        <v>0.69320000000000004</v>
      </c>
      <c r="CF44" s="140">
        <v>0.68440000000000001</v>
      </c>
      <c r="CG44" s="140">
        <v>0.67710000000000004</v>
      </c>
      <c r="CH44" s="140">
        <v>0.69279999999999997</v>
      </c>
      <c r="CI44" s="140">
        <v>0.69269999999999998</v>
      </c>
      <c r="CJ44" s="140">
        <v>0.67730000000000001</v>
      </c>
      <c r="CK44" s="140">
        <v>0.67620000000000002</v>
      </c>
      <c r="CL44" s="140">
        <v>0.66620000000000001</v>
      </c>
      <c r="CM44" s="140">
        <v>0.64729999999999999</v>
      </c>
      <c r="CN44" s="140">
        <v>0.63270000000000004</v>
      </c>
      <c r="CO44" s="140">
        <v>0.63290000000000002</v>
      </c>
      <c r="CP44" s="140">
        <v>0.62390000000000001</v>
      </c>
      <c r="CQ44" s="140">
        <v>0.61929999999999996</v>
      </c>
      <c r="CR44" s="140">
        <v>0.6089</v>
      </c>
      <c r="CS44" s="140">
        <v>0.59860000000000002</v>
      </c>
      <c r="CT44" s="140">
        <v>0.59209999999999996</v>
      </c>
      <c r="CU44" s="140">
        <v>0.57350000000000001</v>
      </c>
      <c r="CV44" s="140">
        <v>0.5625</v>
      </c>
      <c r="CW44" s="140">
        <v>0.55210000000000004</v>
      </c>
      <c r="CX44" s="140">
        <v>0.5403</v>
      </c>
      <c r="CY44" s="140">
        <v>0.54169999999999996</v>
      </c>
      <c r="CZ44" s="140">
        <v>0.5181</v>
      </c>
      <c r="DA44" s="140">
        <v>0.51139999999999997</v>
      </c>
      <c r="DB44" s="140">
        <v>0.44330000000000003</v>
      </c>
      <c r="DC44" s="140"/>
    </row>
    <row r="45" spans="2:107" x14ac:dyDescent="0.25">
      <c r="B45">
        <v>2016</v>
      </c>
      <c r="C45" s="171">
        <v>0.88670000000000004</v>
      </c>
      <c r="D45" s="169">
        <v>0.89949999999999997</v>
      </c>
      <c r="E45" s="170">
        <v>0.89900000000000002</v>
      </c>
      <c r="F45" s="167">
        <v>7.4999999999999997E-3</v>
      </c>
      <c r="G45" s="167">
        <v>4.5999999999999999E-3</v>
      </c>
      <c r="H45" s="167">
        <v>4.0000000000000001E-3</v>
      </c>
      <c r="I45" s="171">
        <v>0.90059999999999996</v>
      </c>
      <c r="J45" s="169">
        <v>0.90810000000000002</v>
      </c>
      <c r="K45" s="170">
        <v>0.90669999999999995</v>
      </c>
      <c r="L45" s="169">
        <v>0.87109999999999999</v>
      </c>
      <c r="M45" s="169">
        <v>0.8901</v>
      </c>
      <c r="N45" s="170">
        <v>0.89080000000000004</v>
      </c>
      <c r="O45" s="198">
        <v>1822</v>
      </c>
      <c r="P45" s="198">
        <v>4509</v>
      </c>
      <c r="Q45" s="205">
        <v>5958</v>
      </c>
      <c r="T45">
        <v>2006</v>
      </c>
      <c r="U45" s="140">
        <v>0.77929999999999999</v>
      </c>
      <c r="V45" s="140">
        <v>0.82779999999999998</v>
      </c>
      <c r="W45" s="140">
        <v>0.85660000000000003</v>
      </c>
      <c r="X45" s="140">
        <v>0.8508</v>
      </c>
      <c r="Y45" s="140">
        <v>0.88229999999999997</v>
      </c>
      <c r="Z45" s="140">
        <v>0.87880000000000003</v>
      </c>
      <c r="AA45" s="140">
        <v>0.83409999999999995</v>
      </c>
      <c r="AB45" s="140">
        <v>0.87019999999999997</v>
      </c>
      <c r="AC45" s="140">
        <v>0.8327</v>
      </c>
      <c r="AD45" s="140">
        <v>0.84760000000000002</v>
      </c>
      <c r="AE45" s="140">
        <v>0.80989999999999995</v>
      </c>
      <c r="AF45" s="142">
        <v>0.78349999999999997</v>
      </c>
      <c r="AG45" s="140">
        <v>0.84360000000000002</v>
      </c>
      <c r="AH45" s="140">
        <v>0.82620000000000005</v>
      </c>
      <c r="AI45" s="140">
        <v>0.85809999999999997</v>
      </c>
      <c r="AJ45" s="140">
        <v>0.82440000000000002</v>
      </c>
      <c r="AK45" s="140">
        <v>0.83979999999999999</v>
      </c>
      <c r="AL45" s="143">
        <v>0.84409999999999996</v>
      </c>
      <c r="AM45" s="140">
        <v>0.84309999999999996</v>
      </c>
      <c r="AN45" s="140">
        <v>0.79720000000000002</v>
      </c>
      <c r="AO45" s="140">
        <v>0.78969999999999996</v>
      </c>
      <c r="AP45" s="140">
        <v>0.86650000000000005</v>
      </c>
      <c r="AQ45" s="140">
        <v>0.84970000000000001</v>
      </c>
      <c r="AR45" s="140">
        <v>0.86070000000000002</v>
      </c>
      <c r="AS45" s="140">
        <v>0.85829999999999995</v>
      </c>
      <c r="AT45" s="142">
        <v>0.87719999999999998</v>
      </c>
      <c r="AU45" s="140">
        <v>0.86109999999999998</v>
      </c>
      <c r="AV45" s="140">
        <v>0.84030000000000005</v>
      </c>
      <c r="AW45" s="140">
        <v>0.88</v>
      </c>
      <c r="AX45" s="140">
        <v>0.85819999999999996</v>
      </c>
      <c r="AY45" s="140">
        <v>0.85580000000000001</v>
      </c>
      <c r="AZ45" s="143">
        <v>0.84909999999999997</v>
      </c>
      <c r="BA45" s="140">
        <v>0.83420000000000005</v>
      </c>
      <c r="BB45" s="140">
        <v>0.84570000000000001</v>
      </c>
      <c r="BC45" s="140">
        <v>0.85880000000000001</v>
      </c>
      <c r="BD45" s="140">
        <v>0.84770000000000001</v>
      </c>
      <c r="BE45" s="140">
        <v>0.83360000000000001</v>
      </c>
      <c r="BF45" s="140">
        <v>0.83130000000000004</v>
      </c>
      <c r="BG45" s="140">
        <v>0.82520000000000004</v>
      </c>
      <c r="BH45" s="140">
        <v>0.81789999999999996</v>
      </c>
      <c r="BI45" s="140">
        <v>0.8075</v>
      </c>
      <c r="BJ45" s="140">
        <v>0.80520000000000003</v>
      </c>
      <c r="BK45" s="140">
        <v>0.79169999999999996</v>
      </c>
      <c r="BL45" s="140">
        <v>0.79659999999999997</v>
      </c>
      <c r="BM45" s="140">
        <v>0.78969999999999996</v>
      </c>
      <c r="BN45" s="140">
        <v>0.77370000000000005</v>
      </c>
      <c r="BO45" s="140">
        <v>0.77310000000000001</v>
      </c>
      <c r="BP45" s="140">
        <v>0.77090000000000003</v>
      </c>
      <c r="BQ45" s="140">
        <v>0.75860000000000005</v>
      </c>
      <c r="BR45" s="140">
        <v>0.74339999999999995</v>
      </c>
      <c r="BS45" s="140">
        <v>0.74690000000000001</v>
      </c>
      <c r="BT45" s="140">
        <v>0.73939999999999995</v>
      </c>
      <c r="BU45" s="140">
        <v>0.73580000000000001</v>
      </c>
      <c r="BV45" s="140">
        <v>0.72560000000000002</v>
      </c>
      <c r="BW45" s="140">
        <v>0.72219999999999995</v>
      </c>
      <c r="BX45" s="140">
        <v>0.72609999999999997</v>
      </c>
      <c r="BY45" s="140">
        <v>0.71899999999999997</v>
      </c>
      <c r="BZ45" s="140">
        <v>0.71899999999999997</v>
      </c>
      <c r="CA45" s="140">
        <v>0.7248</v>
      </c>
      <c r="CB45" s="140">
        <v>0.72350000000000003</v>
      </c>
      <c r="CC45" s="140">
        <v>0.72150000000000003</v>
      </c>
      <c r="CD45" s="140">
        <v>0.71120000000000005</v>
      </c>
      <c r="CE45" s="140">
        <v>0.70369999999999999</v>
      </c>
      <c r="CF45" s="140">
        <v>0.70309999999999995</v>
      </c>
      <c r="CG45" s="140">
        <v>0.69530000000000003</v>
      </c>
      <c r="CH45" s="140">
        <v>0.71109999999999995</v>
      </c>
      <c r="CI45" s="140">
        <v>0.69140000000000001</v>
      </c>
      <c r="CJ45" s="140">
        <v>0.67979999999999996</v>
      </c>
      <c r="CK45" s="140">
        <v>0.68620000000000003</v>
      </c>
      <c r="CL45" s="140">
        <v>0.67090000000000005</v>
      </c>
      <c r="CM45" s="140">
        <v>0.67479999999999996</v>
      </c>
      <c r="CN45" s="140">
        <v>0.65849999999999997</v>
      </c>
      <c r="CO45" s="140">
        <v>0.65110000000000001</v>
      </c>
      <c r="CP45" s="140">
        <v>0.63319999999999999</v>
      </c>
      <c r="CQ45" s="140">
        <v>0.63280000000000003</v>
      </c>
      <c r="CR45" s="140">
        <v>0.60760000000000003</v>
      </c>
      <c r="CS45" s="140">
        <v>0.60089999999999999</v>
      </c>
      <c r="CT45" s="140">
        <v>0.59709999999999996</v>
      </c>
      <c r="CU45" s="140">
        <v>0.57709999999999995</v>
      </c>
      <c r="CV45" s="140">
        <v>0.56850000000000001</v>
      </c>
      <c r="CW45" s="140">
        <v>0.56410000000000005</v>
      </c>
      <c r="CX45" s="140">
        <v>0.52910000000000001</v>
      </c>
      <c r="CY45" s="140">
        <v>0.53300000000000003</v>
      </c>
      <c r="CZ45" s="140">
        <v>0.51790000000000003</v>
      </c>
      <c r="DA45" s="140">
        <v>0.5161</v>
      </c>
      <c r="DB45" s="140">
        <v>0.43530000000000002</v>
      </c>
      <c r="DC45" s="140"/>
    </row>
    <row r="46" spans="2:107" x14ac:dyDescent="0.25">
      <c r="B46" s="23">
        <v>2017</v>
      </c>
      <c r="C46" s="201">
        <v>0.877</v>
      </c>
      <c r="D46" s="193">
        <v>0.8982</v>
      </c>
      <c r="E46" s="202">
        <v>0.90090000000000003</v>
      </c>
      <c r="F46" s="183">
        <v>7.7999999999999996E-3</v>
      </c>
      <c r="G46" s="183">
        <v>4.7000000000000002E-3</v>
      </c>
      <c r="H46" s="183">
        <v>4.1000000000000003E-3</v>
      </c>
      <c r="I46" s="201">
        <v>0.89139999999999997</v>
      </c>
      <c r="J46" s="193">
        <v>0.90710000000000002</v>
      </c>
      <c r="K46" s="202">
        <v>0.90859999999999996</v>
      </c>
      <c r="L46" s="193">
        <v>0.8609</v>
      </c>
      <c r="M46" s="193">
        <v>0.88849999999999996</v>
      </c>
      <c r="N46" s="202">
        <v>0.89259999999999995</v>
      </c>
      <c r="O46" s="200">
        <v>1874</v>
      </c>
      <c r="P46" s="200">
        <v>4345</v>
      </c>
      <c r="Q46" s="207">
        <v>5872</v>
      </c>
      <c r="T46">
        <v>2007</v>
      </c>
      <c r="U46" s="140">
        <v>0.79179999999999995</v>
      </c>
      <c r="V46" s="140">
        <v>0.81220000000000003</v>
      </c>
      <c r="W46" s="140">
        <v>0.86480000000000001</v>
      </c>
      <c r="X46" s="140">
        <v>0.85509999999999997</v>
      </c>
      <c r="Y46" s="140">
        <v>0.86040000000000005</v>
      </c>
      <c r="Z46" s="140">
        <v>0.84330000000000005</v>
      </c>
      <c r="AA46" s="140">
        <v>0.84189999999999998</v>
      </c>
      <c r="AB46" s="140">
        <v>0.80489999999999995</v>
      </c>
      <c r="AC46" s="140">
        <v>0.84360000000000002</v>
      </c>
      <c r="AD46" s="140">
        <v>0.8498</v>
      </c>
      <c r="AE46" s="140">
        <v>0.83130000000000004</v>
      </c>
      <c r="AF46" s="142">
        <v>0.81689999999999996</v>
      </c>
      <c r="AG46" s="140">
        <v>0.82220000000000004</v>
      </c>
      <c r="AH46" s="140">
        <v>0.85470000000000002</v>
      </c>
      <c r="AI46" s="140">
        <v>0.85609999999999997</v>
      </c>
      <c r="AJ46" s="140">
        <v>0.84970000000000001</v>
      </c>
      <c r="AK46" s="140">
        <v>0.88949999999999996</v>
      </c>
      <c r="AL46" s="143">
        <v>0.87780000000000002</v>
      </c>
      <c r="AM46" s="140">
        <v>0.85189999999999999</v>
      </c>
      <c r="AN46" s="140">
        <v>0.82640000000000002</v>
      </c>
      <c r="AO46" s="140">
        <v>0.83809999999999996</v>
      </c>
      <c r="AP46" s="140">
        <v>0.8679</v>
      </c>
      <c r="AQ46" s="140">
        <v>0.85970000000000002</v>
      </c>
      <c r="AR46" s="140">
        <v>0.83509999999999995</v>
      </c>
      <c r="AS46" s="140">
        <v>0.86280000000000001</v>
      </c>
      <c r="AT46" s="142">
        <v>0.86070000000000002</v>
      </c>
      <c r="AU46" s="140">
        <v>0.84209999999999996</v>
      </c>
      <c r="AV46" s="140">
        <v>0.87019999999999997</v>
      </c>
      <c r="AW46" s="140">
        <v>0.85340000000000005</v>
      </c>
      <c r="AX46" s="140">
        <v>0.87460000000000004</v>
      </c>
      <c r="AY46" s="140">
        <v>0.87749999999999995</v>
      </c>
      <c r="AZ46" s="143">
        <v>0.86040000000000005</v>
      </c>
      <c r="BA46" s="140">
        <v>0.86899999999999999</v>
      </c>
      <c r="BB46" s="140">
        <v>0.85460000000000003</v>
      </c>
      <c r="BC46" s="140">
        <v>0.83599999999999997</v>
      </c>
      <c r="BD46" s="140">
        <v>0.83250000000000002</v>
      </c>
      <c r="BE46" s="140">
        <v>0.84199999999999997</v>
      </c>
      <c r="BF46" s="140">
        <v>0.84299999999999997</v>
      </c>
      <c r="BG46" s="140">
        <v>0.83509999999999995</v>
      </c>
      <c r="BH46" s="140">
        <v>0.8125</v>
      </c>
      <c r="BI46" s="140">
        <v>0.81799999999999995</v>
      </c>
      <c r="BJ46" s="140">
        <v>0.81599999999999995</v>
      </c>
      <c r="BK46" s="140">
        <v>0.81259999999999999</v>
      </c>
      <c r="BL46" s="140">
        <v>0.80079999999999996</v>
      </c>
      <c r="BM46" s="140">
        <v>0.79279999999999995</v>
      </c>
      <c r="BN46" s="140">
        <v>0.7893</v>
      </c>
      <c r="BO46" s="140">
        <v>0.78039999999999998</v>
      </c>
      <c r="BP46" s="140">
        <v>0.76700000000000002</v>
      </c>
      <c r="BQ46" s="140">
        <v>0.74890000000000001</v>
      </c>
      <c r="BR46" s="140">
        <v>0.7581</v>
      </c>
      <c r="BS46" s="140">
        <v>0.76319999999999999</v>
      </c>
      <c r="BT46" s="140">
        <v>0.7399</v>
      </c>
      <c r="BU46" s="140">
        <v>0.74709999999999999</v>
      </c>
      <c r="BV46" s="140">
        <v>0.7278</v>
      </c>
      <c r="BW46" s="140">
        <v>0.72799999999999998</v>
      </c>
      <c r="BX46" s="140">
        <v>0.72889999999999999</v>
      </c>
      <c r="BY46" s="140">
        <v>0.73599999999999999</v>
      </c>
      <c r="BZ46" s="140">
        <v>0.73340000000000005</v>
      </c>
      <c r="CA46" s="140">
        <v>0.72899999999999998</v>
      </c>
      <c r="CB46" s="140">
        <v>0.73209999999999997</v>
      </c>
      <c r="CC46" s="140">
        <v>0.73409999999999997</v>
      </c>
      <c r="CD46" s="140">
        <v>0.72109999999999996</v>
      </c>
      <c r="CE46" s="140">
        <v>0.71679999999999999</v>
      </c>
      <c r="CF46" s="140">
        <v>0.71299999999999997</v>
      </c>
      <c r="CG46" s="140">
        <v>0.70220000000000005</v>
      </c>
      <c r="CH46" s="140">
        <v>0.72240000000000004</v>
      </c>
      <c r="CI46" s="140">
        <v>0.6996</v>
      </c>
      <c r="CJ46" s="140">
        <v>0.70279999999999998</v>
      </c>
      <c r="CK46" s="140">
        <v>0.68159999999999998</v>
      </c>
      <c r="CL46" s="140">
        <v>0.68289999999999995</v>
      </c>
      <c r="CM46" s="140">
        <v>0.67620000000000002</v>
      </c>
      <c r="CN46" s="140">
        <v>0.66169999999999995</v>
      </c>
      <c r="CO46" s="140">
        <v>0.66120000000000001</v>
      </c>
      <c r="CP46" s="140">
        <v>0.65029999999999999</v>
      </c>
      <c r="CQ46" s="140">
        <v>0.65090000000000003</v>
      </c>
      <c r="CR46" s="140">
        <v>0.63370000000000004</v>
      </c>
      <c r="CS46" s="140">
        <v>0.61080000000000001</v>
      </c>
      <c r="CT46" s="140">
        <v>0.61509999999999998</v>
      </c>
      <c r="CU46" s="140">
        <v>0.59870000000000001</v>
      </c>
      <c r="CV46" s="140">
        <v>0.56969999999999998</v>
      </c>
      <c r="CW46" s="140">
        <v>0.5494</v>
      </c>
      <c r="CX46" s="140">
        <v>0.54969999999999997</v>
      </c>
      <c r="CY46" s="140">
        <v>0.52749999999999997</v>
      </c>
      <c r="CZ46" s="140">
        <v>0.53010000000000002</v>
      </c>
      <c r="DA46" s="140">
        <v>0.51049999999999995</v>
      </c>
      <c r="DB46" s="140">
        <v>0.4425</v>
      </c>
      <c r="DC46" s="140"/>
    </row>
    <row r="47" spans="2:107" x14ac:dyDescent="0.25">
      <c r="B47" s="20" t="s">
        <v>6</v>
      </c>
      <c r="C47" s="175">
        <f>AVERAGE(C30:C39)</f>
        <v>0.85715000000000008</v>
      </c>
      <c r="D47" s="172">
        <f>AVERAGE(D30:D39)</f>
        <v>0.86236999999999997</v>
      </c>
      <c r="E47" s="177">
        <f>AVERAGE(E30:E39)</f>
        <v>0.87390000000000012</v>
      </c>
      <c r="H47" s="20" t="s">
        <v>879</v>
      </c>
      <c r="I47" s="171">
        <f t="shared" ref="I47:N47" si="69">AVERAGE(I30:I39)</f>
        <v>0.87328000000000006</v>
      </c>
      <c r="J47" s="169">
        <f t="shared" si="69"/>
        <v>0.87298000000000009</v>
      </c>
      <c r="K47" s="170">
        <f t="shared" si="69"/>
        <v>0.88328000000000007</v>
      </c>
      <c r="L47" s="169">
        <f t="shared" si="69"/>
        <v>0.83916000000000002</v>
      </c>
      <c r="M47" s="169">
        <f t="shared" si="69"/>
        <v>0.85096000000000005</v>
      </c>
      <c r="N47" s="170">
        <f t="shared" si="69"/>
        <v>0.86381999999999992</v>
      </c>
      <c r="O47" s="247">
        <f>SUM(O30:O39)</f>
        <v>16444</v>
      </c>
      <c r="P47" s="247">
        <f t="shared" ref="P47:Q47" si="70">SUM(P30:P39)</f>
        <v>39131</v>
      </c>
      <c r="Q47" s="247">
        <f t="shared" si="70"/>
        <v>47052</v>
      </c>
      <c r="R47" t="s">
        <v>1</v>
      </c>
      <c r="T47">
        <v>2008</v>
      </c>
      <c r="U47" s="140">
        <v>0.77249999999999996</v>
      </c>
      <c r="V47" s="140">
        <v>0.84850000000000003</v>
      </c>
      <c r="W47" s="140">
        <v>0.90400000000000003</v>
      </c>
      <c r="X47" s="140">
        <v>0.8367</v>
      </c>
      <c r="Y47" s="140">
        <v>0.83309999999999995</v>
      </c>
      <c r="Z47" s="140">
        <v>0.85019999999999996</v>
      </c>
      <c r="AA47" s="140">
        <v>0.84419999999999995</v>
      </c>
      <c r="AB47" s="140">
        <v>0.83289999999999997</v>
      </c>
      <c r="AC47" s="140">
        <v>0.82389999999999997</v>
      </c>
      <c r="AD47" s="140">
        <v>0.81059999999999999</v>
      </c>
      <c r="AE47" s="140">
        <v>0.83450000000000002</v>
      </c>
      <c r="AF47" s="142">
        <v>0.78339999999999999</v>
      </c>
      <c r="AG47" s="140">
        <v>0.87039999999999995</v>
      </c>
      <c r="AH47" s="140">
        <v>0.83360000000000001</v>
      </c>
      <c r="AI47" s="140">
        <v>0.85129999999999995</v>
      </c>
      <c r="AJ47" s="140">
        <v>0.80740000000000001</v>
      </c>
      <c r="AK47" s="140">
        <v>0.8871</v>
      </c>
      <c r="AL47" s="143">
        <v>0.85409999999999997</v>
      </c>
      <c r="AM47" s="140">
        <v>0.87549999999999994</v>
      </c>
      <c r="AN47" s="140">
        <v>0.83109999999999995</v>
      </c>
      <c r="AO47" s="140">
        <v>0.86360000000000003</v>
      </c>
      <c r="AP47" s="140">
        <v>0.83589999999999998</v>
      </c>
      <c r="AQ47" s="140">
        <v>0.85150000000000003</v>
      </c>
      <c r="AR47" s="140">
        <v>0.87609999999999999</v>
      </c>
      <c r="AS47" s="140">
        <v>0.88190000000000002</v>
      </c>
      <c r="AT47" s="142">
        <v>0.86529999999999996</v>
      </c>
      <c r="AU47" s="140">
        <v>0.87229999999999996</v>
      </c>
      <c r="AV47" s="140">
        <v>0.86370000000000002</v>
      </c>
      <c r="AW47" s="140">
        <v>0.86050000000000004</v>
      </c>
      <c r="AX47" s="140">
        <v>0.86429999999999996</v>
      </c>
      <c r="AY47" s="140">
        <v>0.86309999999999998</v>
      </c>
      <c r="AZ47" s="143">
        <v>0.88019999999999998</v>
      </c>
      <c r="BA47" s="140">
        <v>0.85819999999999996</v>
      </c>
      <c r="BB47" s="140">
        <v>0.85550000000000004</v>
      </c>
      <c r="BC47" s="140">
        <v>0.84689999999999999</v>
      </c>
      <c r="BD47" s="140">
        <v>0.84340000000000004</v>
      </c>
      <c r="BE47" s="140">
        <v>0.84460000000000002</v>
      </c>
      <c r="BF47" s="140">
        <v>0.83579999999999999</v>
      </c>
      <c r="BG47" s="140">
        <v>0.8407</v>
      </c>
      <c r="BH47" s="140">
        <v>0.83179999999999998</v>
      </c>
      <c r="BI47" s="140">
        <v>0.82299999999999995</v>
      </c>
      <c r="BJ47" s="140">
        <v>0.82330000000000003</v>
      </c>
      <c r="BK47" s="140">
        <v>0.81459999999999999</v>
      </c>
      <c r="BL47" s="140">
        <v>0.7954</v>
      </c>
      <c r="BM47" s="140">
        <v>0.8014</v>
      </c>
      <c r="BN47" s="140">
        <v>0.79359999999999997</v>
      </c>
      <c r="BO47" s="140">
        <v>0.79010000000000002</v>
      </c>
      <c r="BP47" s="140">
        <v>0.77200000000000002</v>
      </c>
      <c r="BQ47" s="140">
        <v>0.76700000000000002</v>
      </c>
      <c r="BR47" s="140">
        <v>0.75929999999999997</v>
      </c>
      <c r="BS47" s="140">
        <v>0.76819999999999999</v>
      </c>
      <c r="BT47" s="140">
        <v>0.753</v>
      </c>
      <c r="BU47" s="140">
        <v>0.74519999999999997</v>
      </c>
      <c r="BV47" s="140">
        <v>0.74390000000000001</v>
      </c>
      <c r="BW47" s="140">
        <v>0.73319999999999996</v>
      </c>
      <c r="BX47" s="140">
        <v>0.73470000000000002</v>
      </c>
      <c r="BY47" s="140">
        <v>0.72970000000000002</v>
      </c>
      <c r="BZ47" s="140">
        <v>0.73170000000000002</v>
      </c>
      <c r="CA47" s="140">
        <v>0.72230000000000005</v>
      </c>
      <c r="CB47" s="140">
        <v>0.72270000000000001</v>
      </c>
      <c r="CC47" s="140">
        <v>0.72430000000000005</v>
      </c>
      <c r="CD47" s="140">
        <v>0.72819999999999996</v>
      </c>
      <c r="CE47" s="140">
        <v>0.71830000000000005</v>
      </c>
      <c r="CF47" s="140">
        <v>0.71460000000000001</v>
      </c>
      <c r="CG47" s="140">
        <v>0.69679999999999997</v>
      </c>
      <c r="CH47" s="140">
        <v>0.72299999999999998</v>
      </c>
      <c r="CI47" s="140">
        <v>0.7036</v>
      </c>
      <c r="CJ47" s="140">
        <v>0.69199999999999995</v>
      </c>
      <c r="CK47" s="140">
        <v>0.68820000000000003</v>
      </c>
      <c r="CL47" s="140">
        <v>0.68059999999999998</v>
      </c>
      <c r="CM47" s="140">
        <v>0.6613</v>
      </c>
      <c r="CN47" s="140">
        <v>0.65380000000000005</v>
      </c>
      <c r="CO47" s="140">
        <v>0.66190000000000004</v>
      </c>
      <c r="CP47" s="140">
        <v>0.64490000000000003</v>
      </c>
      <c r="CQ47" s="140">
        <v>0.63700000000000001</v>
      </c>
      <c r="CR47" s="140">
        <v>0.61580000000000001</v>
      </c>
      <c r="CS47" s="140">
        <v>0.61619999999999997</v>
      </c>
      <c r="CT47" s="140">
        <v>0.5968</v>
      </c>
      <c r="CU47" s="140">
        <v>0.59870000000000001</v>
      </c>
      <c r="CV47" s="140">
        <v>0.57489999999999997</v>
      </c>
      <c r="CW47" s="140">
        <v>0.55400000000000005</v>
      </c>
      <c r="CX47" s="140">
        <v>0.5373</v>
      </c>
      <c r="CY47" s="140">
        <v>0.52449999999999997</v>
      </c>
      <c r="CZ47" s="140">
        <v>0.50329999999999997</v>
      </c>
      <c r="DA47" s="140">
        <v>0.49980000000000002</v>
      </c>
      <c r="DB47" s="140">
        <v>0.44519999999999998</v>
      </c>
      <c r="DC47" s="140"/>
    </row>
    <row r="48" spans="2:107" x14ac:dyDescent="0.25">
      <c r="B48" s="20" t="s">
        <v>362</v>
      </c>
      <c r="C48" s="171">
        <f>AVERAGE(C40:C46)</f>
        <v>0.87957142857142856</v>
      </c>
      <c r="D48" s="169">
        <f>AVERAGE(D40:D46)</f>
        <v>0.89337142857142848</v>
      </c>
      <c r="E48" s="170">
        <f>AVERAGE(E40:E46)</f>
        <v>0.89445714285714284</v>
      </c>
      <c r="H48" s="20" t="s">
        <v>880</v>
      </c>
      <c r="I48" s="171">
        <f>AVERAGE(I40:I46)</f>
        <v>0.89392857142857129</v>
      </c>
      <c r="J48" s="169">
        <f t="shared" ref="J48:K48" si="71">AVERAGE(J40:J46)</f>
        <v>0.90229999999999999</v>
      </c>
      <c r="K48" s="170">
        <f t="shared" si="71"/>
        <v>0.90242857142857147</v>
      </c>
      <c r="L48" s="169">
        <f>AVERAGE(L40:L46)</f>
        <v>0.86344285714285718</v>
      </c>
      <c r="M48" s="169">
        <f t="shared" ref="M48:N48" si="72">AVERAGE(M40:M46)</f>
        <v>0.88370000000000004</v>
      </c>
      <c r="N48" s="170">
        <f t="shared" si="72"/>
        <v>0.8858571428571429</v>
      </c>
      <c r="O48" s="247">
        <f>SUM(O40:O46)</f>
        <v>12588</v>
      </c>
      <c r="P48" s="247">
        <f t="shared" ref="P48:Q48" si="73">SUM(P40:P46)</f>
        <v>31121</v>
      </c>
      <c r="Q48" s="247">
        <f t="shared" si="73"/>
        <v>39460</v>
      </c>
      <c r="R48" t="s">
        <v>1</v>
      </c>
      <c r="T48">
        <v>2009</v>
      </c>
      <c r="U48" s="140">
        <v>0.75339999999999996</v>
      </c>
      <c r="V48" s="140">
        <v>0.8609</v>
      </c>
      <c r="W48" s="140">
        <v>0.86629999999999996</v>
      </c>
      <c r="X48" s="140">
        <v>0.86580000000000001</v>
      </c>
      <c r="Y48" s="140">
        <v>0.88349999999999995</v>
      </c>
      <c r="Z48" s="140">
        <v>0.88280000000000003</v>
      </c>
      <c r="AA48" s="140">
        <v>0.85570000000000002</v>
      </c>
      <c r="AB48" s="140">
        <v>0.82479999999999998</v>
      </c>
      <c r="AC48" s="140">
        <v>0.84550000000000003</v>
      </c>
      <c r="AD48" s="140">
        <v>0.81830000000000003</v>
      </c>
      <c r="AE48" s="140">
        <v>0.82269999999999999</v>
      </c>
      <c r="AF48" s="142">
        <v>0.82030000000000003</v>
      </c>
      <c r="AG48" s="140">
        <v>0.80149999999999999</v>
      </c>
      <c r="AH48" s="140">
        <v>0.84230000000000005</v>
      </c>
      <c r="AI48" s="140">
        <v>0.86909999999999998</v>
      </c>
      <c r="AJ48" s="140">
        <v>0.87280000000000002</v>
      </c>
      <c r="AK48" s="140">
        <v>0.87539999999999996</v>
      </c>
      <c r="AL48" s="143">
        <v>0.86899999999999999</v>
      </c>
      <c r="AM48" s="140">
        <v>0.87870000000000004</v>
      </c>
      <c r="AN48" s="140">
        <v>0.82299999999999995</v>
      </c>
      <c r="AO48" s="140">
        <v>0.85640000000000005</v>
      </c>
      <c r="AP48" s="140">
        <v>0.87080000000000002</v>
      </c>
      <c r="AQ48" s="140">
        <v>0.875</v>
      </c>
      <c r="AR48" s="140">
        <v>0.86280000000000001</v>
      </c>
      <c r="AS48" s="140">
        <v>0.86829999999999996</v>
      </c>
      <c r="AT48" s="142">
        <v>0.8609</v>
      </c>
      <c r="AU48" s="140">
        <v>0.86780000000000002</v>
      </c>
      <c r="AV48" s="140">
        <v>0.87380000000000002</v>
      </c>
      <c r="AW48" s="140">
        <v>0.88349999999999995</v>
      </c>
      <c r="AX48" s="140">
        <v>0.85719999999999996</v>
      </c>
      <c r="AY48" s="140">
        <v>0.87680000000000002</v>
      </c>
      <c r="AZ48" s="143">
        <v>0.86160000000000003</v>
      </c>
      <c r="BA48" s="140">
        <v>0.87019999999999997</v>
      </c>
      <c r="BB48" s="140">
        <v>0.86360000000000003</v>
      </c>
      <c r="BC48" s="140">
        <v>0.8387</v>
      </c>
      <c r="BD48" s="140">
        <v>0.86499999999999999</v>
      </c>
      <c r="BE48" s="140">
        <v>0.8458</v>
      </c>
      <c r="BF48" s="140">
        <v>0.84399999999999997</v>
      </c>
      <c r="BG48" s="140">
        <v>0.84009999999999996</v>
      </c>
      <c r="BH48" s="140">
        <v>0.82899999999999996</v>
      </c>
      <c r="BI48" s="140">
        <v>0.85309999999999997</v>
      </c>
      <c r="BJ48" s="140">
        <v>0.82830000000000004</v>
      </c>
      <c r="BK48" s="140">
        <v>0.81269999999999998</v>
      </c>
      <c r="BL48" s="140">
        <v>0.80989999999999995</v>
      </c>
      <c r="BM48" s="140">
        <v>0.81259999999999999</v>
      </c>
      <c r="BN48" s="140">
        <v>0.79510000000000003</v>
      </c>
      <c r="BO48" s="140">
        <v>0.79259999999999997</v>
      </c>
      <c r="BP48" s="140">
        <v>0.77510000000000001</v>
      </c>
      <c r="BQ48" s="140">
        <v>0.78</v>
      </c>
      <c r="BR48" s="140">
        <v>0.76170000000000004</v>
      </c>
      <c r="BS48" s="140">
        <v>0.76900000000000002</v>
      </c>
      <c r="BT48" s="140">
        <v>0.75419999999999998</v>
      </c>
      <c r="BU48" s="140">
        <v>0.74970000000000003</v>
      </c>
      <c r="BV48" s="140">
        <v>0.74860000000000004</v>
      </c>
      <c r="BW48" s="140">
        <v>0.74550000000000005</v>
      </c>
      <c r="BX48" s="140">
        <v>0.73429999999999995</v>
      </c>
      <c r="BY48" s="140">
        <v>0.73770000000000002</v>
      </c>
      <c r="BZ48" s="140">
        <v>0.73180000000000001</v>
      </c>
      <c r="CA48" s="140">
        <v>0.72519999999999996</v>
      </c>
      <c r="CB48" s="140">
        <v>0.72809999999999997</v>
      </c>
      <c r="CC48" s="140">
        <v>0.73480000000000001</v>
      </c>
      <c r="CD48" s="140">
        <v>0.72250000000000003</v>
      </c>
      <c r="CE48" s="140">
        <v>0.71930000000000005</v>
      </c>
      <c r="CF48" s="140">
        <v>0.72109999999999996</v>
      </c>
      <c r="CG48" s="140">
        <v>0.70609999999999995</v>
      </c>
      <c r="CH48" s="140">
        <v>0.72609999999999997</v>
      </c>
      <c r="CI48" s="140">
        <v>0.71579999999999999</v>
      </c>
      <c r="CJ48" s="140">
        <v>0.71220000000000006</v>
      </c>
      <c r="CK48" s="140">
        <v>0.69699999999999995</v>
      </c>
      <c r="CL48" s="140">
        <v>0.68410000000000004</v>
      </c>
      <c r="CM48" s="140">
        <v>0.67479999999999996</v>
      </c>
      <c r="CN48" s="140">
        <v>0.66479999999999995</v>
      </c>
      <c r="CO48" s="140">
        <v>0.66600000000000004</v>
      </c>
      <c r="CP48" s="140">
        <v>0.64639999999999997</v>
      </c>
      <c r="CQ48" s="140">
        <v>0.63600000000000001</v>
      </c>
      <c r="CR48" s="140">
        <v>0.63229999999999997</v>
      </c>
      <c r="CS48" s="140">
        <v>0.61339999999999995</v>
      </c>
      <c r="CT48" s="140">
        <v>0.6008</v>
      </c>
      <c r="CU48" s="140">
        <v>0.58189999999999997</v>
      </c>
      <c r="CV48" s="140">
        <v>0.57410000000000005</v>
      </c>
      <c r="CW48" s="140">
        <v>0.54139999999999999</v>
      </c>
      <c r="CX48" s="140">
        <v>0.54149999999999998</v>
      </c>
      <c r="CY48" s="140">
        <v>0.52170000000000005</v>
      </c>
      <c r="CZ48" s="140">
        <v>0.50839999999999996</v>
      </c>
      <c r="DA48" s="140">
        <v>0.49380000000000002</v>
      </c>
      <c r="DB48" s="140">
        <v>0.42799999999999999</v>
      </c>
      <c r="DC48" s="140"/>
    </row>
    <row r="49" spans="2:107" x14ac:dyDescent="0.25">
      <c r="B49" s="20" t="s">
        <v>881</v>
      </c>
      <c r="C49" s="176">
        <f>C48-C47</f>
        <v>2.2421428571428481E-2</v>
      </c>
      <c r="D49" s="167">
        <f>D48-D47</f>
        <v>3.1001428571428513E-2</v>
      </c>
      <c r="E49" s="178">
        <f>E48-E47</f>
        <v>2.0557142857142718E-2</v>
      </c>
      <c r="H49" s="20" t="s">
        <v>881</v>
      </c>
      <c r="I49" s="176">
        <f>I48-I47</f>
        <v>2.0648571428571239E-2</v>
      </c>
      <c r="J49" s="167">
        <f t="shared" ref="J49" si="74">J48-J47</f>
        <v>2.9319999999999902E-2</v>
      </c>
      <c r="K49" s="178">
        <f t="shared" ref="K49" si="75">K48-K47</f>
        <v>1.9148571428571404E-2</v>
      </c>
      <c r="L49" s="167">
        <f>L48-L47</f>
        <v>2.4282857142857162E-2</v>
      </c>
      <c r="M49" s="167">
        <f t="shared" ref="M49" si="76">M48-M47</f>
        <v>3.2739999999999991E-2</v>
      </c>
      <c r="N49" s="178">
        <f t="shared" ref="N49" si="77">N48-N47</f>
        <v>2.2037142857142977E-2</v>
      </c>
      <c r="T49">
        <v>2010</v>
      </c>
      <c r="U49" s="140">
        <v>0.80020000000000002</v>
      </c>
      <c r="V49" s="140">
        <v>0.85870000000000002</v>
      </c>
      <c r="W49" s="140">
        <v>0.88639999999999997</v>
      </c>
      <c r="X49" s="140">
        <v>0.88049999999999995</v>
      </c>
      <c r="Y49" s="140">
        <v>0.89629999999999999</v>
      </c>
      <c r="Z49" s="140">
        <v>0.85860000000000003</v>
      </c>
      <c r="AA49" s="140">
        <v>0.88119999999999998</v>
      </c>
      <c r="AB49" s="140">
        <v>0.82669999999999999</v>
      </c>
      <c r="AC49" s="140">
        <v>0.85060000000000002</v>
      </c>
      <c r="AD49" s="140">
        <v>0.87780000000000002</v>
      </c>
      <c r="AE49" s="140">
        <v>0.77270000000000005</v>
      </c>
      <c r="AF49" s="142">
        <v>0.86240000000000006</v>
      </c>
      <c r="AG49" s="140">
        <v>0.86260000000000003</v>
      </c>
      <c r="AH49" s="140">
        <v>0.8397</v>
      </c>
      <c r="AI49" s="140">
        <v>0.83279999999999998</v>
      </c>
      <c r="AJ49" s="140">
        <v>0.87929999999999997</v>
      </c>
      <c r="AK49" s="140">
        <v>0.88229999999999997</v>
      </c>
      <c r="AL49" s="143">
        <v>0.87450000000000006</v>
      </c>
      <c r="AM49" s="140">
        <v>0.88119999999999998</v>
      </c>
      <c r="AN49" s="140">
        <v>0.84409999999999996</v>
      </c>
      <c r="AO49" s="140">
        <v>0.83250000000000002</v>
      </c>
      <c r="AP49" s="140">
        <v>0.88439999999999996</v>
      </c>
      <c r="AQ49" s="140">
        <v>0.83940000000000003</v>
      </c>
      <c r="AR49" s="140">
        <v>0.87649999999999995</v>
      </c>
      <c r="AS49" s="140">
        <v>0.84750000000000003</v>
      </c>
      <c r="AT49" s="142">
        <v>0.88380000000000003</v>
      </c>
      <c r="AU49" s="140">
        <v>0.86319999999999997</v>
      </c>
      <c r="AV49" s="140">
        <v>0.87219999999999998</v>
      </c>
      <c r="AW49" s="140">
        <v>0.8891</v>
      </c>
      <c r="AX49" s="140">
        <v>0.86529999999999996</v>
      </c>
      <c r="AY49" s="140">
        <v>0.87029999999999996</v>
      </c>
      <c r="AZ49" s="143">
        <v>0.86360000000000003</v>
      </c>
      <c r="BA49" s="140">
        <v>0.86360000000000003</v>
      </c>
      <c r="BB49" s="140">
        <v>0.86329999999999996</v>
      </c>
      <c r="BC49" s="140">
        <v>0.85289999999999999</v>
      </c>
      <c r="BD49" s="140">
        <v>0.85550000000000004</v>
      </c>
      <c r="BE49" s="140">
        <v>0.84930000000000005</v>
      </c>
      <c r="BF49" s="140">
        <v>0.83940000000000003</v>
      </c>
      <c r="BG49" s="140">
        <v>0.84619999999999995</v>
      </c>
      <c r="BH49" s="140">
        <v>0.82840000000000003</v>
      </c>
      <c r="BI49" s="140">
        <v>0.86109999999999998</v>
      </c>
      <c r="BJ49" s="140">
        <v>0.82699999999999996</v>
      </c>
      <c r="BK49" s="140">
        <v>0.8095</v>
      </c>
      <c r="BL49" s="140">
        <v>0.81850000000000001</v>
      </c>
      <c r="BM49" s="140">
        <v>0.81530000000000002</v>
      </c>
      <c r="BN49" s="140">
        <v>0.80169999999999997</v>
      </c>
      <c r="BO49" s="140">
        <v>0.77500000000000002</v>
      </c>
      <c r="BP49" s="140">
        <v>0.78739999999999999</v>
      </c>
      <c r="BQ49" s="140">
        <v>0.76590000000000003</v>
      </c>
      <c r="BR49" s="140">
        <v>0.75600000000000001</v>
      </c>
      <c r="BS49" s="140">
        <v>0.77239999999999998</v>
      </c>
      <c r="BT49" s="140">
        <v>0.751</v>
      </c>
      <c r="BU49" s="140">
        <v>0.74980000000000002</v>
      </c>
      <c r="BV49" s="140">
        <v>0.74819999999999998</v>
      </c>
      <c r="BW49" s="140">
        <v>0.7389</v>
      </c>
      <c r="BX49" s="140">
        <v>0.73199999999999998</v>
      </c>
      <c r="BY49" s="140">
        <v>0.72940000000000005</v>
      </c>
      <c r="BZ49" s="140">
        <v>0.73060000000000003</v>
      </c>
      <c r="CA49" s="140">
        <v>0.71819999999999995</v>
      </c>
      <c r="CB49" s="140">
        <v>0.72409999999999997</v>
      </c>
      <c r="CC49" s="140">
        <v>0.72360000000000002</v>
      </c>
      <c r="CD49" s="140">
        <v>0.72299999999999998</v>
      </c>
      <c r="CE49" s="140">
        <v>0.72389999999999999</v>
      </c>
      <c r="CF49" s="140">
        <v>0.72770000000000001</v>
      </c>
      <c r="CG49" s="140">
        <v>0.7036</v>
      </c>
      <c r="CH49" s="140">
        <v>0.72109999999999996</v>
      </c>
      <c r="CI49" s="140">
        <v>0.70809999999999995</v>
      </c>
      <c r="CJ49" s="140">
        <v>0.70409999999999995</v>
      </c>
      <c r="CK49" s="140">
        <v>0.69230000000000003</v>
      </c>
      <c r="CL49" s="140">
        <v>0.68730000000000002</v>
      </c>
      <c r="CM49" s="140">
        <v>0.67849999999999999</v>
      </c>
      <c r="CN49" s="140">
        <v>0.66659999999999997</v>
      </c>
      <c r="CO49" s="140">
        <v>0.66149999999999998</v>
      </c>
      <c r="CP49" s="140">
        <v>0.65539999999999998</v>
      </c>
      <c r="CQ49" s="140">
        <v>0.64390000000000003</v>
      </c>
      <c r="CR49" s="140">
        <v>0.61960000000000004</v>
      </c>
      <c r="CS49" s="140">
        <v>0.61450000000000005</v>
      </c>
      <c r="CT49" s="140">
        <v>0.5927</v>
      </c>
      <c r="CU49" s="140">
        <v>0.5766</v>
      </c>
      <c r="CV49" s="140">
        <v>0.57550000000000001</v>
      </c>
      <c r="CW49" s="140">
        <v>0.52959999999999996</v>
      </c>
      <c r="CX49" s="140">
        <v>0.53110000000000002</v>
      </c>
      <c r="CY49" s="140">
        <v>0.52090000000000003</v>
      </c>
      <c r="CZ49" s="140">
        <v>0.51119999999999999</v>
      </c>
      <c r="DA49" s="140">
        <v>0.50329999999999997</v>
      </c>
      <c r="DB49" s="140">
        <v>0.42749999999999999</v>
      </c>
      <c r="DC49" s="140"/>
    </row>
    <row r="50" spans="2:107" x14ac:dyDescent="0.25">
      <c r="B50" s="20" t="s">
        <v>343</v>
      </c>
      <c r="C50" s="176">
        <f>(C48-C47)/C47</f>
        <v>2.6158115349038651E-2</v>
      </c>
      <c r="D50" s="167">
        <f>(D48-D47)/D47</f>
        <v>3.5949103715839509E-2</v>
      </c>
      <c r="E50" s="178">
        <f>(E48-E47)/E47</f>
        <v>2.3523449888022331E-2</v>
      </c>
      <c r="G50" s="137"/>
      <c r="H50" s="246" t="s">
        <v>343</v>
      </c>
      <c r="I50" s="176">
        <f>(I48-I47)/I47</f>
        <v>2.3644846359210377E-2</v>
      </c>
      <c r="J50" s="167">
        <f>(J48-J47)/J47</f>
        <v>3.3586107356411259E-2</v>
      </c>
      <c r="K50" s="178">
        <f t="shared" ref="K50" si="78">(K48-K47)/K47</f>
        <v>2.1678936949292866E-2</v>
      </c>
      <c r="L50" s="167">
        <f>(L48-L47)/L47</f>
        <v>2.8937100365671816E-2</v>
      </c>
      <c r="M50" s="167">
        <f>(M48-M47)/M47</f>
        <v>3.8474193851649886E-2</v>
      </c>
      <c r="N50" s="178">
        <f t="shared" ref="N50" si="79">(N48-N47)/N47</f>
        <v>2.5511267228291751E-2</v>
      </c>
      <c r="P50" s="1"/>
      <c r="Q50" s="1"/>
      <c r="T50" s="69">
        <v>2011</v>
      </c>
      <c r="U50" s="164">
        <v>0.79700000000000004</v>
      </c>
      <c r="V50" s="164">
        <v>0.84409999999999996</v>
      </c>
      <c r="W50" s="164">
        <v>0.87470000000000003</v>
      </c>
      <c r="X50" s="164">
        <v>0.86880000000000002</v>
      </c>
      <c r="Y50" s="164">
        <v>0.89770000000000005</v>
      </c>
      <c r="Z50" s="164">
        <v>0.88490000000000002</v>
      </c>
      <c r="AA50" s="164">
        <v>0.8458</v>
      </c>
      <c r="AB50" s="164">
        <v>0.86980000000000002</v>
      </c>
      <c r="AC50" s="164">
        <v>0.81730000000000003</v>
      </c>
      <c r="AD50" s="164">
        <v>0.86839999999999995</v>
      </c>
      <c r="AE50" s="164">
        <v>0.86040000000000005</v>
      </c>
      <c r="AF50" s="165">
        <v>0.84109999999999996</v>
      </c>
      <c r="AG50" s="164">
        <v>0.87270000000000003</v>
      </c>
      <c r="AH50" s="164">
        <v>0.8478</v>
      </c>
      <c r="AI50" s="164">
        <v>0.86909999999999998</v>
      </c>
      <c r="AJ50" s="164">
        <v>0.86799999999999999</v>
      </c>
      <c r="AK50" s="164">
        <v>0.85740000000000005</v>
      </c>
      <c r="AL50" s="168">
        <v>0.84379999999999999</v>
      </c>
      <c r="AM50" s="164">
        <v>0.83989999999999998</v>
      </c>
      <c r="AN50" s="164">
        <v>0.88900000000000001</v>
      </c>
      <c r="AO50" s="164">
        <v>0.87219999999999998</v>
      </c>
      <c r="AP50" s="164">
        <v>0.85409999999999997</v>
      </c>
      <c r="AQ50" s="164">
        <v>0.86329999999999996</v>
      </c>
      <c r="AR50" s="164">
        <v>0.87039999999999995</v>
      </c>
      <c r="AS50" s="164">
        <v>0.85870000000000002</v>
      </c>
      <c r="AT50" s="165">
        <v>0.8891</v>
      </c>
      <c r="AU50" s="164">
        <v>0.88229999999999997</v>
      </c>
      <c r="AV50" s="164">
        <v>0.87490000000000001</v>
      </c>
      <c r="AW50" s="164">
        <v>0.87829999999999997</v>
      </c>
      <c r="AX50" s="164">
        <v>0.86699999999999999</v>
      </c>
      <c r="AY50" s="164">
        <v>0.87039999999999995</v>
      </c>
      <c r="AZ50" s="168">
        <v>0.86950000000000005</v>
      </c>
      <c r="BA50" s="164">
        <v>0.85609999999999997</v>
      </c>
      <c r="BB50" s="164">
        <v>0.85919999999999996</v>
      </c>
      <c r="BC50" s="164">
        <v>0.86419999999999997</v>
      </c>
      <c r="BD50" s="164">
        <v>0.86380000000000001</v>
      </c>
      <c r="BE50" s="164">
        <v>0.85119999999999996</v>
      </c>
      <c r="BF50" s="164">
        <v>0.83989999999999998</v>
      </c>
      <c r="BG50" s="164">
        <v>0.84</v>
      </c>
      <c r="BH50" s="164">
        <v>0.83830000000000005</v>
      </c>
      <c r="BI50" s="164">
        <v>0.84789999999999999</v>
      </c>
      <c r="BJ50" s="164">
        <v>0.83560000000000001</v>
      </c>
      <c r="BK50" s="164">
        <v>0.81610000000000005</v>
      </c>
      <c r="BL50" s="164">
        <v>0.82250000000000001</v>
      </c>
      <c r="BM50" s="164">
        <v>0.81459999999999999</v>
      </c>
      <c r="BN50" s="164">
        <v>0.81059999999999999</v>
      </c>
      <c r="BO50" s="164">
        <v>0.79239999999999999</v>
      </c>
      <c r="BP50" s="164">
        <v>0.7873</v>
      </c>
      <c r="BQ50" s="164">
        <v>0.78600000000000003</v>
      </c>
      <c r="BR50" s="164">
        <v>0.78</v>
      </c>
      <c r="BS50" s="164">
        <v>0.76800000000000002</v>
      </c>
      <c r="BT50" s="164">
        <v>0.76049999999999995</v>
      </c>
      <c r="BU50" s="164">
        <v>0.74629999999999996</v>
      </c>
      <c r="BV50" s="164">
        <v>0.74209999999999998</v>
      </c>
      <c r="BW50" s="164">
        <v>0.73870000000000002</v>
      </c>
      <c r="BX50" s="164">
        <v>0.74139999999999995</v>
      </c>
      <c r="BY50" s="164">
        <v>0.72809999999999997</v>
      </c>
      <c r="BZ50" s="164">
        <v>0.73250000000000004</v>
      </c>
      <c r="CA50" s="164">
        <v>0.72789999999999999</v>
      </c>
      <c r="CB50" s="164">
        <v>0.72929999999999995</v>
      </c>
      <c r="CC50" s="164">
        <v>0.71940000000000004</v>
      </c>
      <c r="CD50" s="164">
        <v>0.71550000000000002</v>
      </c>
      <c r="CE50" s="164">
        <v>0.72140000000000004</v>
      </c>
      <c r="CF50" s="164">
        <v>0.71930000000000005</v>
      </c>
      <c r="CG50" s="164">
        <v>0.71289999999999998</v>
      </c>
      <c r="CH50" s="164">
        <v>0.73380000000000001</v>
      </c>
      <c r="CI50" s="164">
        <v>0.71719999999999995</v>
      </c>
      <c r="CJ50" s="164">
        <v>0.70909999999999995</v>
      </c>
      <c r="CK50" s="164">
        <v>0.70609999999999995</v>
      </c>
      <c r="CL50" s="164">
        <v>0.69610000000000005</v>
      </c>
      <c r="CM50" s="164">
        <v>0.67749999999999999</v>
      </c>
      <c r="CN50" s="164">
        <v>0.67889999999999995</v>
      </c>
      <c r="CO50" s="164">
        <v>0.66559999999999997</v>
      </c>
      <c r="CP50" s="164">
        <v>0.65600000000000003</v>
      </c>
      <c r="CQ50" s="164">
        <v>0.64470000000000005</v>
      </c>
      <c r="CR50" s="164">
        <v>0.62590000000000001</v>
      </c>
      <c r="CS50" s="164">
        <v>0.61809999999999998</v>
      </c>
      <c r="CT50" s="164">
        <v>0.61099999999999999</v>
      </c>
      <c r="CU50" s="164">
        <v>0.58340000000000003</v>
      </c>
      <c r="CV50" s="164">
        <v>0.57020000000000004</v>
      </c>
      <c r="CW50" s="164">
        <v>0.5393</v>
      </c>
      <c r="CX50" s="164">
        <v>0.53539999999999999</v>
      </c>
      <c r="CY50" s="164">
        <v>0.53110000000000002</v>
      </c>
      <c r="CZ50" s="164">
        <v>0.51529999999999998</v>
      </c>
      <c r="DA50" s="164">
        <v>0.48349999999999999</v>
      </c>
      <c r="DB50" s="164">
        <v>0.44080000000000003</v>
      </c>
      <c r="DC50" s="140"/>
    </row>
    <row r="51" spans="2:107" x14ac:dyDescent="0.25">
      <c r="C51" s="137"/>
      <c r="D51" s="137"/>
      <c r="E51" s="137"/>
      <c r="F51" s="137"/>
      <c r="G51" s="137"/>
      <c r="H51" s="226" t="s">
        <v>151</v>
      </c>
      <c r="I51" s="227">
        <f>I50-C50</f>
        <v>-2.513268989828274E-3</v>
      </c>
      <c r="J51" s="228">
        <f>J50-D50</f>
        <v>-2.3629963594282502E-3</v>
      </c>
      <c r="K51" s="185">
        <f>K50-E50</f>
        <v>-1.8445129387294652E-3</v>
      </c>
      <c r="L51" s="228">
        <f>C50-L50</f>
        <v>-2.7789850166331648E-3</v>
      </c>
      <c r="M51" s="228">
        <f>D50-M50</f>
        <v>-2.5250901358103775E-3</v>
      </c>
      <c r="N51" s="185">
        <f>E50-N50</f>
        <v>-1.9878173402694196E-3</v>
      </c>
      <c r="O51" s="229" t="s">
        <v>152</v>
      </c>
      <c r="P51" s="1"/>
      <c r="Q51" s="1"/>
      <c r="T51">
        <v>2012</v>
      </c>
      <c r="U51" s="140">
        <v>0.80640000000000001</v>
      </c>
      <c r="V51" s="140">
        <v>0.87439999999999996</v>
      </c>
      <c r="W51" s="140">
        <v>0.87109999999999999</v>
      </c>
      <c r="X51" s="140">
        <v>0.86550000000000005</v>
      </c>
      <c r="Y51" s="140">
        <v>0.86250000000000004</v>
      </c>
      <c r="Z51" s="140">
        <v>0.90280000000000005</v>
      </c>
      <c r="AA51" s="140">
        <v>0.87760000000000005</v>
      </c>
      <c r="AB51" s="140">
        <v>0.85</v>
      </c>
      <c r="AC51" s="140">
        <v>0.85070000000000001</v>
      </c>
      <c r="AD51" s="140">
        <v>0.86380000000000001</v>
      </c>
      <c r="AE51" s="140">
        <v>0.84719999999999995</v>
      </c>
      <c r="AF51" s="142">
        <v>0.7954</v>
      </c>
      <c r="AG51" s="140">
        <v>0.88700000000000001</v>
      </c>
      <c r="AH51" s="140">
        <v>0.8427</v>
      </c>
      <c r="AI51" s="140">
        <v>0.87329999999999997</v>
      </c>
      <c r="AJ51" s="140">
        <v>0.86460000000000004</v>
      </c>
      <c r="AK51" s="140">
        <v>0.87609999999999999</v>
      </c>
      <c r="AL51" s="143">
        <v>0.88900000000000001</v>
      </c>
      <c r="AM51" s="142">
        <v>0.878</v>
      </c>
      <c r="AN51" s="164">
        <v>0.87090000000000001</v>
      </c>
      <c r="AO51" s="140">
        <v>0.85950000000000004</v>
      </c>
      <c r="AP51" s="140">
        <v>0.88370000000000004</v>
      </c>
      <c r="AQ51" s="140">
        <v>0.86650000000000005</v>
      </c>
      <c r="AR51" s="140">
        <v>0.9012</v>
      </c>
      <c r="AS51" s="143">
        <v>0.89790000000000003</v>
      </c>
      <c r="AT51" s="142">
        <v>0.87119999999999997</v>
      </c>
      <c r="AU51" s="140">
        <v>0.87139999999999995</v>
      </c>
      <c r="AV51" s="140">
        <v>0.8861</v>
      </c>
      <c r="AW51" s="140">
        <v>0.87490000000000001</v>
      </c>
      <c r="AX51" s="140">
        <v>0.86080000000000001</v>
      </c>
      <c r="AY51" s="140">
        <v>0.86880000000000002</v>
      </c>
      <c r="AZ51" s="143">
        <v>0.88170000000000004</v>
      </c>
      <c r="BA51" s="140">
        <v>0.87329999999999997</v>
      </c>
      <c r="BB51" s="140">
        <v>0.86160000000000003</v>
      </c>
      <c r="BC51" s="140">
        <v>0.87109999999999999</v>
      </c>
      <c r="BD51" s="140">
        <v>0.86140000000000005</v>
      </c>
      <c r="BE51" s="140">
        <v>0.86080000000000001</v>
      </c>
      <c r="BF51" s="140">
        <v>0.84950000000000003</v>
      </c>
      <c r="BG51" s="140">
        <v>0.85580000000000001</v>
      </c>
      <c r="BH51" s="140">
        <v>0.84540000000000004</v>
      </c>
      <c r="BI51" s="140">
        <v>0.83640000000000003</v>
      </c>
      <c r="BJ51" s="140">
        <v>0.84179999999999999</v>
      </c>
      <c r="BK51" s="140">
        <v>0.82</v>
      </c>
      <c r="BL51" s="140">
        <v>0.83020000000000005</v>
      </c>
      <c r="BM51" s="140">
        <v>0.81420000000000003</v>
      </c>
      <c r="BN51" s="140">
        <v>0.81189999999999996</v>
      </c>
      <c r="BO51" s="140">
        <v>0.80120000000000002</v>
      </c>
      <c r="BP51" s="140">
        <v>0.79459999999999997</v>
      </c>
      <c r="BQ51" s="140">
        <v>0.78139999999999998</v>
      </c>
      <c r="BR51" s="140">
        <v>0.77790000000000004</v>
      </c>
      <c r="BS51" s="140">
        <v>0.78069999999999995</v>
      </c>
      <c r="BT51" s="140">
        <v>0.76390000000000002</v>
      </c>
      <c r="BU51" s="140">
        <v>0.75190000000000001</v>
      </c>
      <c r="BV51" s="140">
        <v>0.74770000000000003</v>
      </c>
      <c r="BW51" s="140">
        <v>0.74409999999999998</v>
      </c>
      <c r="BX51" s="140">
        <v>0.71899999999999997</v>
      </c>
      <c r="BY51" s="140">
        <v>0.72799999999999998</v>
      </c>
      <c r="BZ51" s="140">
        <v>0.72540000000000004</v>
      </c>
      <c r="CA51" s="140">
        <v>0.71250000000000002</v>
      </c>
      <c r="CB51" s="140">
        <v>0.71819999999999995</v>
      </c>
      <c r="CC51" s="140">
        <v>0.71530000000000005</v>
      </c>
      <c r="CD51" s="140">
        <v>0.71089999999999998</v>
      </c>
      <c r="CE51" s="140">
        <v>0.71709999999999996</v>
      </c>
      <c r="CF51" s="140">
        <v>0.70730000000000004</v>
      </c>
      <c r="CG51" s="140">
        <v>0.71030000000000004</v>
      </c>
      <c r="CH51" s="140">
        <v>0.72709999999999997</v>
      </c>
      <c r="CI51" s="140">
        <v>0.71450000000000002</v>
      </c>
      <c r="CJ51" s="140">
        <v>0.70840000000000003</v>
      </c>
      <c r="CK51" s="140">
        <v>0.69069999999999998</v>
      </c>
      <c r="CL51" s="140">
        <v>0.68510000000000004</v>
      </c>
      <c r="CM51" s="140">
        <v>0.66920000000000002</v>
      </c>
      <c r="CN51" s="140">
        <v>0.66080000000000005</v>
      </c>
      <c r="CO51" s="140">
        <v>0.65049999999999997</v>
      </c>
      <c r="CP51" s="140">
        <v>0.65259999999999996</v>
      </c>
      <c r="CQ51" s="140">
        <v>0.64080000000000004</v>
      </c>
      <c r="CR51" s="140">
        <v>0.62260000000000004</v>
      </c>
      <c r="CS51" s="140">
        <v>0.60899999999999999</v>
      </c>
      <c r="CT51" s="140">
        <v>0.59840000000000004</v>
      </c>
      <c r="CU51" s="140">
        <v>0.58589999999999998</v>
      </c>
      <c r="CV51" s="140">
        <v>0.56489999999999996</v>
      </c>
      <c r="CW51" s="140">
        <v>0.54769999999999996</v>
      </c>
      <c r="CX51" s="140">
        <v>0.53639999999999999</v>
      </c>
      <c r="CY51" s="140">
        <v>0.5111</v>
      </c>
      <c r="CZ51" s="140">
        <v>0.50149999999999995</v>
      </c>
      <c r="DA51" s="140">
        <v>0.51090000000000002</v>
      </c>
      <c r="DB51" s="140">
        <v>0.4299</v>
      </c>
      <c r="DC51" s="140"/>
    </row>
    <row r="52" spans="2:107" x14ac:dyDescent="0.25">
      <c r="T52">
        <v>2013</v>
      </c>
      <c r="U52" s="140">
        <v>0.81379999999999997</v>
      </c>
      <c r="V52" s="140">
        <v>0.8397</v>
      </c>
      <c r="W52" s="140">
        <v>0.90810000000000002</v>
      </c>
      <c r="X52" s="140">
        <v>0.89229999999999998</v>
      </c>
      <c r="Y52" s="140">
        <v>0.87319999999999998</v>
      </c>
      <c r="Z52" s="140">
        <v>0.85770000000000002</v>
      </c>
      <c r="AA52" s="140">
        <v>0.83299999999999996</v>
      </c>
      <c r="AB52" s="140">
        <v>0.82530000000000003</v>
      </c>
      <c r="AC52" s="140">
        <v>0.90049999999999997</v>
      </c>
      <c r="AD52" s="140">
        <v>0.85489999999999999</v>
      </c>
      <c r="AE52" s="140">
        <v>0.86109999999999998</v>
      </c>
      <c r="AF52" s="142">
        <v>0.82010000000000005</v>
      </c>
      <c r="AG52" s="140">
        <v>0.83909999999999996</v>
      </c>
      <c r="AH52" s="140">
        <v>0.87319999999999998</v>
      </c>
      <c r="AI52" s="140">
        <v>0.85309999999999997</v>
      </c>
      <c r="AJ52" s="140">
        <v>0.80310000000000004</v>
      </c>
      <c r="AK52" s="140">
        <v>0.86160000000000003</v>
      </c>
      <c r="AL52" s="143">
        <v>0.89019999999999999</v>
      </c>
      <c r="AM52" s="142">
        <v>0.86680000000000001</v>
      </c>
      <c r="AN52" s="140">
        <v>0.88849999999999996</v>
      </c>
      <c r="AO52" s="164">
        <v>0.8861</v>
      </c>
      <c r="AP52" s="140">
        <v>0.89419999999999999</v>
      </c>
      <c r="AQ52" s="140">
        <v>0.88149999999999995</v>
      </c>
      <c r="AR52" s="140">
        <v>0.89090000000000003</v>
      </c>
      <c r="AS52" s="143">
        <v>0.87129999999999996</v>
      </c>
      <c r="AT52" s="142">
        <v>0.86170000000000002</v>
      </c>
      <c r="AU52" s="140">
        <v>0.87060000000000004</v>
      </c>
      <c r="AV52" s="140">
        <v>0.87780000000000002</v>
      </c>
      <c r="AW52" s="140">
        <v>0.87629999999999997</v>
      </c>
      <c r="AX52" s="140">
        <v>0.88080000000000003</v>
      </c>
      <c r="AY52" s="140">
        <v>0.86119999999999997</v>
      </c>
      <c r="AZ52" s="143">
        <v>0.89080000000000004</v>
      </c>
      <c r="BA52" s="140">
        <v>0.86890000000000001</v>
      </c>
      <c r="BB52" s="140">
        <v>0.87250000000000005</v>
      </c>
      <c r="BC52" s="140">
        <v>0.8518</v>
      </c>
      <c r="BD52" s="140">
        <v>0.86140000000000005</v>
      </c>
      <c r="BE52" s="140">
        <v>0.87219999999999998</v>
      </c>
      <c r="BF52" s="140">
        <v>0.84709999999999996</v>
      </c>
      <c r="BG52" s="140">
        <v>0.82940000000000003</v>
      </c>
      <c r="BH52" s="140">
        <v>0.85719999999999996</v>
      </c>
      <c r="BI52" s="140">
        <v>0.84760000000000002</v>
      </c>
      <c r="BJ52" s="140">
        <v>0.84640000000000004</v>
      </c>
      <c r="BK52" s="140">
        <v>0.83650000000000002</v>
      </c>
      <c r="BL52" s="140">
        <v>0.81620000000000004</v>
      </c>
      <c r="BM52" s="140">
        <v>0.83140000000000003</v>
      </c>
      <c r="BN52" s="140">
        <v>0.81010000000000004</v>
      </c>
      <c r="BO52" s="140">
        <v>0.80430000000000001</v>
      </c>
      <c r="BP52" s="140">
        <v>0.80630000000000002</v>
      </c>
      <c r="BQ52" s="140">
        <v>0.79020000000000001</v>
      </c>
      <c r="BR52" s="140">
        <v>0.77990000000000004</v>
      </c>
      <c r="BS52" s="140">
        <v>0.78659999999999997</v>
      </c>
      <c r="BT52" s="140">
        <v>0.77070000000000005</v>
      </c>
      <c r="BU52" s="140">
        <v>0.76119999999999999</v>
      </c>
      <c r="BV52" s="140">
        <v>0.74570000000000003</v>
      </c>
      <c r="BW52" s="140">
        <v>0.73740000000000006</v>
      </c>
      <c r="BX52" s="140">
        <v>0.72950000000000004</v>
      </c>
      <c r="BY52" s="140">
        <v>0.72</v>
      </c>
      <c r="BZ52" s="140">
        <v>0.73109999999999997</v>
      </c>
      <c r="CA52" s="140">
        <v>0.72070000000000001</v>
      </c>
      <c r="CB52" s="140">
        <v>0.71660000000000001</v>
      </c>
      <c r="CC52" s="140">
        <v>0.71919999999999995</v>
      </c>
      <c r="CD52" s="140">
        <v>0.70850000000000002</v>
      </c>
      <c r="CE52" s="140">
        <v>0.71099999999999997</v>
      </c>
      <c r="CF52" s="140">
        <v>0.70540000000000003</v>
      </c>
      <c r="CG52" s="140">
        <v>0.71020000000000005</v>
      </c>
      <c r="CH52" s="140">
        <v>0.72589999999999999</v>
      </c>
      <c r="CI52" s="140">
        <v>0.71530000000000005</v>
      </c>
      <c r="CJ52" s="140">
        <v>0.70469999999999999</v>
      </c>
      <c r="CK52" s="140">
        <v>0.69579999999999997</v>
      </c>
      <c r="CL52" s="140">
        <v>0.68430000000000002</v>
      </c>
      <c r="CM52" s="140">
        <v>0.67300000000000004</v>
      </c>
      <c r="CN52" s="140">
        <v>0.6653</v>
      </c>
      <c r="CO52" s="140">
        <v>0.65710000000000002</v>
      </c>
      <c r="CP52" s="140">
        <v>0.65439999999999998</v>
      </c>
      <c r="CQ52" s="140">
        <v>0.63319999999999999</v>
      </c>
      <c r="CR52" s="140">
        <v>0.62209999999999999</v>
      </c>
      <c r="CS52" s="140">
        <v>0.60509999999999997</v>
      </c>
      <c r="CT52" s="140">
        <v>0.59850000000000003</v>
      </c>
      <c r="CU52" s="140">
        <v>0.58089999999999997</v>
      </c>
      <c r="CV52" s="140">
        <v>0.56559999999999999</v>
      </c>
      <c r="CW52" s="140">
        <v>0.55030000000000001</v>
      </c>
      <c r="CX52" s="140">
        <v>0.52829999999999999</v>
      </c>
      <c r="CY52" s="140">
        <v>0.51690000000000003</v>
      </c>
      <c r="CZ52" s="140">
        <v>0.52910000000000001</v>
      </c>
      <c r="DA52" s="140">
        <v>0.501</v>
      </c>
      <c r="DB52" s="140">
        <v>0.42230000000000001</v>
      </c>
      <c r="DC52" s="140"/>
    </row>
    <row r="53" spans="2:107" x14ac:dyDescent="0.25">
      <c r="B53" s="8" t="s">
        <v>154</v>
      </c>
      <c r="C53" s="210" t="s">
        <v>330</v>
      </c>
      <c r="D53" s="25" t="s">
        <v>361</v>
      </c>
      <c r="E53" s="26" t="s">
        <v>360</v>
      </c>
      <c r="F53" s="209" t="s">
        <v>330</v>
      </c>
      <c r="G53" s="25" t="s">
        <v>361</v>
      </c>
      <c r="H53" s="25" t="s">
        <v>360</v>
      </c>
      <c r="I53" s="210" t="s">
        <v>330</v>
      </c>
      <c r="J53" s="25" t="s">
        <v>361</v>
      </c>
      <c r="K53" s="26" t="s">
        <v>360</v>
      </c>
      <c r="L53" s="209" t="s">
        <v>330</v>
      </c>
      <c r="M53" s="25" t="s">
        <v>361</v>
      </c>
      <c r="N53" s="26" t="s">
        <v>360</v>
      </c>
      <c r="O53" s="1"/>
      <c r="T53">
        <v>2014</v>
      </c>
      <c r="U53" s="140">
        <v>0.79890000000000005</v>
      </c>
      <c r="V53" s="140">
        <v>0.81389999999999996</v>
      </c>
      <c r="W53" s="140">
        <v>0.86019999999999996</v>
      </c>
      <c r="X53" s="140">
        <v>0.91800000000000004</v>
      </c>
      <c r="Y53" s="140">
        <v>0.86509999999999998</v>
      </c>
      <c r="Z53" s="140">
        <v>0.89659999999999995</v>
      </c>
      <c r="AA53" s="140">
        <v>0.91190000000000004</v>
      </c>
      <c r="AB53" s="140">
        <v>0.89500000000000002</v>
      </c>
      <c r="AC53" s="140">
        <v>0.83899999999999997</v>
      </c>
      <c r="AD53" s="140">
        <v>0.83560000000000001</v>
      </c>
      <c r="AE53" s="140">
        <v>0.88680000000000003</v>
      </c>
      <c r="AF53" s="142">
        <v>0.88670000000000004</v>
      </c>
      <c r="AG53" s="140">
        <v>0.87980000000000003</v>
      </c>
      <c r="AH53" s="140">
        <v>0.84150000000000003</v>
      </c>
      <c r="AI53" s="140">
        <v>0.83989999999999998</v>
      </c>
      <c r="AJ53" s="140">
        <v>0.8821</v>
      </c>
      <c r="AK53" s="140">
        <v>0.88419999999999999</v>
      </c>
      <c r="AL53" s="143">
        <v>0.88890000000000002</v>
      </c>
      <c r="AM53" s="142">
        <v>0.8851</v>
      </c>
      <c r="AN53" s="140">
        <v>0.88600000000000001</v>
      </c>
      <c r="AO53" s="140">
        <v>0.86899999999999999</v>
      </c>
      <c r="AP53" s="164">
        <v>0.86040000000000005</v>
      </c>
      <c r="AQ53" s="140">
        <v>0.86970000000000003</v>
      </c>
      <c r="AR53" s="140">
        <v>0.86980000000000002</v>
      </c>
      <c r="AS53" s="143">
        <v>0.88470000000000004</v>
      </c>
      <c r="AT53" s="142">
        <v>0.88660000000000005</v>
      </c>
      <c r="AU53" s="140">
        <v>0.89410000000000001</v>
      </c>
      <c r="AV53" s="140">
        <v>0.87919999999999998</v>
      </c>
      <c r="AW53" s="140">
        <v>0.8841</v>
      </c>
      <c r="AX53" s="140">
        <v>0.87009999999999998</v>
      </c>
      <c r="AY53" s="140">
        <v>0.8911</v>
      </c>
      <c r="AZ53" s="143">
        <v>0.87629999999999997</v>
      </c>
      <c r="BA53" s="140">
        <v>0.87150000000000005</v>
      </c>
      <c r="BB53" s="140">
        <v>0.88119999999999998</v>
      </c>
      <c r="BC53" s="140">
        <v>0.86499999999999999</v>
      </c>
      <c r="BD53" s="140">
        <v>0.87029999999999996</v>
      </c>
      <c r="BE53" s="140">
        <v>0.85550000000000004</v>
      </c>
      <c r="BF53" s="140">
        <v>0.84960000000000002</v>
      </c>
      <c r="BG53" s="140">
        <v>0.8639</v>
      </c>
      <c r="BH53" s="140">
        <v>0.84389999999999998</v>
      </c>
      <c r="BI53" s="140">
        <v>0.85309999999999997</v>
      </c>
      <c r="BJ53" s="140">
        <v>0.84850000000000003</v>
      </c>
      <c r="BK53" s="140">
        <v>0.8337</v>
      </c>
      <c r="BL53" s="140">
        <v>0.83340000000000003</v>
      </c>
      <c r="BM53" s="140">
        <v>0.83350000000000002</v>
      </c>
      <c r="BN53" s="140">
        <v>0.82140000000000002</v>
      </c>
      <c r="BO53" s="140">
        <v>0.8145</v>
      </c>
      <c r="BP53" s="140">
        <v>0.79659999999999997</v>
      </c>
      <c r="BQ53" s="140">
        <v>0.7964</v>
      </c>
      <c r="BR53" s="140">
        <v>0.79010000000000002</v>
      </c>
      <c r="BS53" s="140">
        <v>0.78249999999999997</v>
      </c>
      <c r="BT53" s="140">
        <v>0.78359999999999996</v>
      </c>
      <c r="BU53" s="140">
        <v>0.76619999999999999</v>
      </c>
      <c r="BV53" s="140">
        <v>0.74329999999999996</v>
      </c>
      <c r="BW53" s="140">
        <v>0.74450000000000005</v>
      </c>
      <c r="BX53" s="140">
        <v>0.7329</v>
      </c>
      <c r="BY53" s="140">
        <v>0.72970000000000002</v>
      </c>
      <c r="BZ53" s="140">
        <v>0.72660000000000002</v>
      </c>
      <c r="CA53" s="140">
        <v>0.72199999999999998</v>
      </c>
      <c r="CB53" s="140">
        <v>0.71909999999999996</v>
      </c>
      <c r="CC53" s="140">
        <v>0.71240000000000003</v>
      </c>
      <c r="CD53" s="140">
        <v>0.70979999999999999</v>
      </c>
      <c r="CE53" s="140">
        <v>0.72040000000000004</v>
      </c>
      <c r="CF53" s="140">
        <v>0.70889999999999997</v>
      </c>
      <c r="CG53" s="140">
        <v>0.70650000000000002</v>
      </c>
      <c r="CH53" s="140">
        <v>0.72</v>
      </c>
      <c r="CI53" s="140">
        <v>0.71050000000000002</v>
      </c>
      <c r="CJ53" s="140">
        <v>0.71389999999999998</v>
      </c>
      <c r="CK53" s="140">
        <v>0.69989999999999997</v>
      </c>
      <c r="CL53" s="140">
        <v>0.68920000000000003</v>
      </c>
      <c r="CM53" s="140">
        <v>0.67390000000000005</v>
      </c>
      <c r="CN53" s="140">
        <v>0.66520000000000001</v>
      </c>
      <c r="CO53" s="140">
        <v>0.65429999999999999</v>
      </c>
      <c r="CP53" s="140">
        <v>0.64270000000000005</v>
      </c>
      <c r="CQ53" s="140">
        <v>0.64200000000000002</v>
      </c>
      <c r="CR53" s="140">
        <v>0.62090000000000001</v>
      </c>
      <c r="CS53" s="140">
        <v>0.60750000000000004</v>
      </c>
      <c r="CT53" s="140">
        <v>0.59530000000000005</v>
      </c>
      <c r="CU53" s="140">
        <v>0.59240000000000004</v>
      </c>
      <c r="CV53" s="140">
        <v>0.57669999999999999</v>
      </c>
      <c r="CW53" s="140">
        <v>0.54979999999999996</v>
      </c>
      <c r="CX53" s="140">
        <v>0.53439999999999999</v>
      </c>
      <c r="CY53" s="140">
        <v>0.51259999999999994</v>
      </c>
      <c r="CZ53" s="140">
        <v>0.49680000000000002</v>
      </c>
      <c r="DA53" s="140">
        <v>0.4955</v>
      </c>
      <c r="DB53" s="140">
        <v>0.43030000000000002</v>
      </c>
      <c r="DC53" s="140"/>
    </row>
    <row r="54" spans="2:107" x14ac:dyDescent="0.25">
      <c r="C54" s="211" t="s">
        <v>351</v>
      </c>
      <c r="D54" s="25" t="s">
        <v>351</v>
      </c>
      <c r="E54" s="26" t="s">
        <v>351</v>
      </c>
      <c r="F54" t="s">
        <v>150</v>
      </c>
      <c r="G54" t="s">
        <v>150</v>
      </c>
      <c r="H54" t="s">
        <v>150</v>
      </c>
      <c r="I54" s="211" t="s">
        <v>18</v>
      </c>
      <c r="J54" s="25" t="s">
        <v>18</v>
      </c>
      <c r="K54" s="26" t="s">
        <v>18</v>
      </c>
      <c r="L54" s="25" t="s">
        <v>363</v>
      </c>
      <c r="M54" s="25" t="s">
        <v>363</v>
      </c>
      <c r="N54" s="26" t="s">
        <v>363</v>
      </c>
      <c r="O54" s="137"/>
      <c r="T54">
        <v>2015</v>
      </c>
      <c r="U54" s="140">
        <v>0.81899999999999995</v>
      </c>
      <c r="V54" s="140">
        <v>0.86770000000000003</v>
      </c>
      <c r="W54" s="140">
        <v>0.87960000000000005</v>
      </c>
      <c r="X54" s="140">
        <v>0.88049999999999995</v>
      </c>
      <c r="Y54" s="140">
        <v>0.88339999999999996</v>
      </c>
      <c r="Z54" s="140">
        <v>0.84230000000000005</v>
      </c>
      <c r="AA54" s="140">
        <v>0.86960000000000004</v>
      </c>
      <c r="AB54" s="140">
        <v>0.86939999999999995</v>
      </c>
      <c r="AC54" s="140">
        <v>0.90629999999999999</v>
      </c>
      <c r="AD54" s="140">
        <v>0.83560000000000001</v>
      </c>
      <c r="AE54" s="140">
        <v>0.875</v>
      </c>
      <c r="AF54" s="142">
        <v>0.84</v>
      </c>
      <c r="AG54" s="140">
        <v>0.88959999999999995</v>
      </c>
      <c r="AH54" s="140">
        <v>0.86419999999999997</v>
      </c>
      <c r="AI54" s="140">
        <v>0.85619999999999996</v>
      </c>
      <c r="AJ54" s="140">
        <v>0.87190000000000001</v>
      </c>
      <c r="AK54" s="140">
        <v>0.87139999999999995</v>
      </c>
      <c r="AL54" s="143">
        <v>0.90469999999999995</v>
      </c>
      <c r="AM54" s="142">
        <v>0.88539999999999996</v>
      </c>
      <c r="AN54" s="140">
        <v>0.88419999999999999</v>
      </c>
      <c r="AO54" s="140">
        <v>0.90710000000000002</v>
      </c>
      <c r="AP54" s="140">
        <v>0.88929999999999998</v>
      </c>
      <c r="AQ54" s="164">
        <v>0.89259999999999995</v>
      </c>
      <c r="AR54" s="140">
        <v>0.87870000000000004</v>
      </c>
      <c r="AS54" s="143">
        <v>0.88270000000000004</v>
      </c>
      <c r="AT54" s="142">
        <v>0.90200000000000002</v>
      </c>
      <c r="AU54" s="140">
        <v>0.86480000000000001</v>
      </c>
      <c r="AV54" s="140">
        <v>0.89470000000000005</v>
      </c>
      <c r="AW54" s="140">
        <v>0.874</v>
      </c>
      <c r="AX54" s="140">
        <v>0.89380000000000004</v>
      </c>
      <c r="AY54" s="140">
        <v>0.8911</v>
      </c>
      <c r="AZ54" s="143">
        <v>0.88660000000000005</v>
      </c>
      <c r="BA54" s="140">
        <v>0.88859999999999995</v>
      </c>
      <c r="BB54" s="140">
        <v>0.86609999999999998</v>
      </c>
      <c r="BC54" s="140">
        <v>0.8649</v>
      </c>
      <c r="BD54" s="140">
        <v>0.85880000000000001</v>
      </c>
      <c r="BE54" s="140">
        <v>0.86799999999999999</v>
      </c>
      <c r="BF54" s="140">
        <v>0.85760000000000003</v>
      </c>
      <c r="BG54" s="140">
        <v>0.85240000000000005</v>
      </c>
      <c r="BH54" s="140">
        <v>0.85740000000000005</v>
      </c>
      <c r="BI54" s="140">
        <v>0.8498</v>
      </c>
      <c r="BJ54" s="140">
        <v>0.85529999999999995</v>
      </c>
      <c r="BK54" s="140">
        <v>0.84340000000000004</v>
      </c>
      <c r="BL54" s="140">
        <v>0.83450000000000002</v>
      </c>
      <c r="BM54" s="140">
        <v>0.83830000000000005</v>
      </c>
      <c r="BN54" s="140">
        <v>0.82789999999999997</v>
      </c>
      <c r="BO54" s="140">
        <v>0.82169999999999999</v>
      </c>
      <c r="BP54" s="140">
        <v>0.80920000000000003</v>
      </c>
      <c r="BQ54" s="140">
        <v>0.79659999999999997</v>
      </c>
      <c r="BR54" s="140">
        <v>0.79720000000000002</v>
      </c>
      <c r="BS54" s="140">
        <v>0.80420000000000003</v>
      </c>
      <c r="BT54" s="140">
        <v>0.78810000000000002</v>
      </c>
      <c r="BU54" s="140">
        <v>0.77290000000000003</v>
      </c>
      <c r="BV54" s="140">
        <v>0.76190000000000002</v>
      </c>
      <c r="BW54" s="140">
        <v>0.75319999999999998</v>
      </c>
      <c r="BX54" s="140">
        <v>0.74219999999999997</v>
      </c>
      <c r="BY54" s="140">
        <v>0.74160000000000004</v>
      </c>
      <c r="BZ54" s="140">
        <v>0.73550000000000004</v>
      </c>
      <c r="CA54" s="140">
        <v>0.72430000000000005</v>
      </c>
      <c r="CB54" s="140">
        <v>0.72529999999999994</v>
      </c>
      <c r="CC54" s="140">
        <v>0.72460000000000002</v>
      </c>
      <c r="CD54" s="140">
        <v>0.71960000000000002</v>
      </c>
      <c r="CE54" s="140">
        <v>0.72540000000000004</v>
      </c>
      <c r="CF54" s="140">
        <v>0.72219999999999995</v>
      </c>
      <c r="CG54" s="140">
        <v>0.71399999999999997</v>
      </c>
      <c r="CH54" s="140">
        <v>0.72440000000000004</v>
      </c>
      <c r="CI54" s="140">
        <v>0.71689999999999998</v>
      </c>
      <c r="CJ54" s="140">
        <v>0.72170000000000001</v>
      </c>
      <c r="CK54" s="140">
        <v>0.71660000000000001</v>
      </c>
      <c r="CL54" s="140">
        <v>0.69989999999999997</v>
      </c>
      <c r="CM54" s="140">
        <v>0.68630000000000002</v>
      </c>
      <c r="CN54" s="140">
        <v>0.68330000000000002</v>
      </c>
      <c r="CO54" s="140">
        <v>0.66420000000000001</v>
      </c>
      <c r="CP54" s="140">
        <v>0.65469999999999995</v>
      </c>
      <c r="CQ54" s="140">
        <v>0.64459999999999995</v>
      </c>
      <c r="CR54" s="140">
        <v>0.62709999999999999</v>
      </c>
      <c r="CS54" s="140">
        <v>0.60680000000000001</v>
      </c>
      <c r="CT54" s="140">
        <v>0.61709999999999998</v>
      </c>
      <c r="CU54" s="140">
        <v>0.58560000000000001</v>
      </c>
      <c r="CV54" s="140">
        <v>0.58430000000000004</v>
      </c>
      <c r="CW54" s="140">
        <v>0.55069999999999997</v>
      </c>
      <c r="CX54" s="140">
        <v>0.53739999999999999</v>
      </c>
      <c r="CY54" s="140">
        <v>0.53059999999999996</v>
      </c>
      <c r="CZ54" s="140">
        <v>0.51070000000000004</v>
      </c>
      <c r="DA54" s="140">
        <v>0.47670000000000001</v>
      </c>
      <c r="DB54" s="140">
        <v>0.43209999999999998</v>
      </c>
      <c r="DC54" s="140"/>
    </row>
    <row r="55" spans="2:107" x14ac:dyDescent="0.25">
      <c r="B55" s="20" t="s">
        <v>6</v>
      </c>
      <c r="C55" s="147">
        <v>0.76529999999999998</v>
      </c>
      <c r="D55" s="31">
        <v>0.38529999999999998</v>
      </c>
      <c r="E55" s="32">
        <v>0.40110000000000001</v>
      </c>
      <c r="F55" s="25">
        <v>0.5091</v>
      </c>
      <c r="G55" s="25">
        <v>0.10390000000000001</v>
      </c>
      <c r="H55" s="25">
        <v>0.307</v>
      </c>
      <c r="I55" s="211">
        <v>1.0552999999999999</v>
      </c>
      <c r="J55" s="25">
        <v>0.69789999999999996</v>
      </c>
      <c r="K55" s="26">
        <v>0.50329999999999997</v>
      </c>
      <c r="L55" s="25" t="s">
        <v>153</v>
      </c>
      <c r="M55" s="25">
        <v>1.0999999999999999E-2</v>
      </c>
      <c r="N55" s="26" t="s">
        <v>153</v>
      </c>
      <c r="O55" s="1"/>
      <c r="T55">
        <v>2016</v>
      </c>
      <c r="U55" s="140">
        <v>0.81289999999999996</v>
      </c>
      <c r="V55" s="140">
        <v>0.82220000000000004</v>
      </c>
      <c r="W55" s="140">
        <v>0.87319999999999998</v>
      </c>
      <c r="X55" s="140">
        <v>0.86970000000000003</v>
      </c>
      <c r="Y55" s="140">
        <v>0.87749999999999995</v>
      </c>
      <c r="Z55" s="140">
        <v>0.81820000000000004</v>
      </c>
      <c r="AA55" s="140">
        <v>0.89700000000000002</v>
      </c>
      <c r="AB55" s="140">
        <v>0.82330000000000003</v>
      </c>
      <c r="AC55" s="140">
        <v>0.88290000000000002</v>
      </c>
      <c r="AD55" s="140">
        <v>0.85099999999999998</v>
      </c>
      <c r="AE55" s="140">
        <v>0.87360000000000004</v>
      </c>
      <c r="AF55" s="142">
        <v>0.84789999999999999</v>
      </c>
      <c r="AG55" s="140">
        <v>0.83299999999999996</v>
      </c>
      <c r="AH55" s="140">
        <v>0.86109999999999998</v>
      </c>
      <c r="AI55" s="140">
        <v>0.87749999999999995</v>
      </c>
      <c r="AJ55" s="140">
        <v>0.87290000000000001</v>
      </c>
      <c r="AK55" s="140">
        <v>0.87160000000000004</v>
      </c>
      <c r="AL55" s="143">
        <v>0.89380000000000004</v>
      </c>
      <c r="AM55" s="142">
        <v>0.871</v>
      </c>
      <c r="AN55" s="140">
        <v>0.86829999999999996</v>
      </c>
      <c r="AO55" s="140">
        <v>0.87639999999999996</v>
      </c>
      <c r="AP55" s="140">
        <v>0.88080000000000003</v>
      </c>
      <c r="AQ55" s="140">
        <v>0.90280000000000005</v>
      </c>
      <c r="AR55" s="164">
        <v>0.90500000000000003</v>
      </c>
      <c r="AS55" s="143">
        <v>0.89800000000000002</v>
      </c>
      <c r="AT55" s="142">
        <v>0.89659999999999995</v>
      </c>
      <c r="AU55" s="140">
        <v>0.89780000000000004</v>
      </c>
      <c r="AV55" s="140">
        <v>0.88190000000000002</v>
      </c>
      <c r="AW55" s="140">
        <v>0.87229999999999996</v>
      </c>
      <c r="AX55" s="140">
        <v>0.87270000000000003</v>
      </c>
      <c r="AY55" s="140">
        <v>0.87139999999999995</v>
      </c>
      <c r="AZ55" s="143">
        <v>0.8821</v>
      </c>
      <c r="BA55" s="140">
        <v>0.87209999999999999</v>
      </c>
      <c r="BB55" s="140">
        <v>0.87649999999999995</v>
      </c>
      <c r="BC55" s="140">
        <v>0.86009999999999998</v>
      </c>
      <c r="BD55" s="140">
        <v>0.85160000000000002</v>
      </c>
      <c r="BE55" s="140">
        <v>0.84840000000000004</v>
      </c>
      <c r="BF55" s="140">
        <v>0.86019999999999996</v>
      </c>
      <c r="BG55" s="140">
        <v>0.83809999999999996</v>
      </c>
      <c r="BH55" s="140">
        <v>0.85619999999999996</v>
      </c>
      <c r="BI55" s="140">
        <v>0.85880000000000001</v>
      </c>
      <c r="BJ55" s="140">
        <v>0.84960000000000002</v>
      </c>
      <c r="BK55" s="140">
        <v>0.83919999999999995</v>
      </c>
      <c r="BL55" s="140">
        <v>0.82579999999999998</v>
      </c>
      <c r="BM55" s="140">
        <v>0.83040000000000003</v>
      </c>
      <c r="BN55" s="140">
        <v>0.8296</v>
      </c>
      <c r="BO55" s="140">
        <v>0.81879999999999997</v>
      </c>
      <c r="BP55" s="140">
        <v>0.81479999999999997</v>
      </c>
      <c r="BQ55" s="140">
        <v>0.80959999999999999</v>
      </c>
      <c r="BR55" s="140">
        <v>0.79300000000000004</v>
      </c>
      <c r="BS55" s="140">
        <v>0.80210000000000004</v>
      </c>
      <c r="BT55" s="140">
        <v>0.78080000000000005</v>
      </c>
      <c r="BU55" s="140">
        <v>0.78269999999999995</v>
      </c>
      <c r="BV55" s="140">
        <v>0.7732</v>
      </c>
      <c r="BW55" s="140">
        <v>0.76259999999999994</v>
      </c>
      <c r="BX55" s="140">
        <v>0.74739999999999995</v>
      </c>
      <c r="BY55" s="140">
        <v>0.74439999999999995</v>
      </c>
      <c r="BZ55" s="140">
        <v>0.73850000000000005</v>
      </c>
      <c r="CA55" s="140">
        <v>0.7319</v>
      </c>
      <c r="CB55" s="140">
        <v>0.72760000000000002</v>
      </c>
      <c r="CC55" s="140">
        <v>0.73160000000000003</v>
      </c>
      <c r="CD55" s="140">
        <v>0.7268</v>
      </c>
      <c r="CE55" s="140">
        <v>0.72519999999999996</v>
      </c>
      <c r="CF55" s="140">
        <v>0.71319999999999995</v>
      </c>
      <c r="CG55" s="140">
        <v>0.71909999999999996</v>
      </c>
      <c r="CH55" s="140">
        <v>0.73899999999999999</v>
      </c>
      <c r="CI55" s="140">
        <v>0.72509999999999997</v>
      </c>
      <c r="CJ55" s="140">
        <v>0.72299999999999998</v>
      </c>
      <c r="CK55" s="140">
        <v>0.70989999999999998</v>
      </c>
      <c r="CL55" s="140">
        <v>0.70399999999999996</v>
      </c>
      <c r="CM55" s="140">
        <v>0.69520000000000004</v>
      </c>
      <c r="CN55" s="140">
        <v>0.68330000000000002</v>
      </c>
      <c r="CO55" s="140">
        <v>0.67210000000000003</v>
      </c>
      <c r="CP55" s="140">
        <v>0.66839999999999999</v>
      </c>
      <c r="CQ55" s="140">
        <v>0.65210000000000001</v>
      </c>
      <c r="CR55" s="140">
        <v>0.6573</v>
      </c>
      <c r="CS55" s="140">
        <v>0.63109999999999999</v>
      </c>
      <c r="CT55" s="140">
        <v>0.60960000000000003</v>
      </c>
      <c r="CU55" s="140">
        <v>0.60780000000000001</v>
      </c>
      <c r="CV55" s="140">
        <v>0.5806</v>
      </c>
      <c r="CW55" s="140">
        <v>0.55410000000000004</v>
      </c>
      <c r="CX55" s="140">
        <v>0.53890000000000005</v>
      </c>
      <c r="CY55" s="140">
        <v>0.52849999999999997</v>
      </c>
      <c r="CZ55" s="140">
        <v>0.52810000000000001</v>
      </c>
      <c r="DA55" s="140">
        <v>0.5091</v>
      </c>
      <c r="DB55" s="140">
        <v>0.43230000000000002</v>
      </c>
      <c r="DC55" s="140"/>
    </row>
    <row r="56" spans="2:107" x14ac:dyDescent="0.25">
      <c r="B56" s="20" t="s">
        <v>362</v>
      </c>
      <c r="C56" s="147">
        <v>0.17069999999999999</v>
      </c>
      <c r="D56" s="146">
        <v>0.27960000000000002</v>
      </c>
      <c r="E56" s="32">
        <v>0.249</v>
      </c>
      <c r="F56" s="25">
        <v>-0.43719999999999998</v>
      </c>
      <c r="G56" s="25">
        <v>-8.4199999999999997E-2</v>
      </c>
      <c r="H56" s="25">
        <v>8.5199999999999998E-2</v>
      </c>
      <c r="I56" s="211">
        <v>0.83279999999999998</v>
      </c>
      <c r="J56" s="25">
        <v>0.6714</v>
      </c>
      <c r="K56" s="26">
        <v>0.43080000000000002</v>
      </c>
      <c r="L56" s="25">
        <v>0.47599999999999998</v>
      </c>
      <c r="M56" s="25">
        <v>0.13200000000000001</v>
      </c>
      <c r="N56" s="26">
        <v>4.0000000000000001E-3</v>
      </c>
      <c r="O56" s="1"/>
      <c r="U56" s="140"/>
      <c r="V56" s="140"/>
      <c r="W56" s="140"/>
      <c r="X56" s="140"/>
      <c r="Y56" s="140"/>
      <c r="Z56" s="140"/>
      <c r="AA56" s="140"/>
      <c r="AB56" s="140"/>
      <c r="AC56" s="140"/>
      <c r="AD56" s="166" t="s">
        <v>340</v>
      </c>
      <c r="AE56" s="166"/>
      <c r="AF56" s="175">
        <f>AVERAGE(AF39:AF49)</f>
        <v>0.81357272727272734</v>
      </c>
      <c r="AG56" s="172">
        <f t="shared" ref="AG56:AZ56" si="80">AVERAGE(AG39:AG49)</f>
        <v>0.82070909090909117</v>
      </c>
      <c r="AH56" s="172">
        <f t="shared" si="80"/>
        <v>0.82608181818181814</v>
      </c>
      <c r="AI56" s="172">
        <f t="shared" si="80"/>
        <v>0.82963636363636373</v>
      </c>
      <c r="AJ56" s="172">
        <f t="shared" si="80"/>
        <v>0.83280909090909105</v>
      </c>
      <c r="AK56" s="172">
        <f>AVERAGE(AK39:AK49)</f>
        <v>0.84651818181818195</v>
      </c>
      <c r="AL56" s="172">
        <f t="shared" si="80"/>
        <v>0.84473636363636362</v>
      </c>
      <c r="AM56" s="175">
        <f t="shared" si="80"/>
        <v>0.83978181818181807</v>
      </c>
      <c r="AN56" s="172">
        <f t="shared" si="80"/>
        <v>0.81988181818181805</v>
      </c>
      <c r="AO56" s="172">
        <f t="shared" si="80"/>
        <v>0.8306</v>
      </c>
      <c r="AP56" s="172">
        <f t="shared" si="80"/>
        <v>0.85021818181818176</v>
      </c>
      <c r="AQ56" s="172">
        <f t="shared" si="80"/>
        <v>0.85637272727272729</v>
      </c>
      <c r="AR56" s="172">
        <f t="shared" si="80"/>
        <v>0.84574545454545458</v>
      </c>
      <c r="AS56" s="177">
        <f t="shared" si="80"/>
        <v>0.85784545454545447</v>
      </c>
      <c r="AT56" s="172">
        <f t="shared" si="80"/>
        <v>0.85552727272727291</v>
      </c>
      <c r="AU56" s="172">
        <f t="shared" si="80"/>
        <v>0.8574272727272727</v>
      </c>
      <c r="AV56" s="172">
        <f t="shared" si="80"/>
        <v>0.86262727272727269</v>
      </c>
      <c r="AW56" s="172">
        <f t="shared" si="80"/>
        <v>0.85787272727272712</v>
      </c>
      <c r="AX56" s="172">
        <f t="shared" si="80"/>
        <v>0.85375454545454543</v>
      </c>
      <c r="AY56" s="172">
        <f t="shared" si="80"/>
        <v>0.85273636363636374</v>
      </c>
      <c r="AZ56" s="177">
        <f t="shared" si="80"/>
        <v>0.8506999999999999</v>
      </c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140"/>
      <c r="CS56" s="140"/>
      <c r="CT56" s="140"/>
      <c r="CU56" s="140"/>
      <c r="CV56" s="140"/>
      <c r="CW56" s="140"/>
      <c r="CX56" s="140"/>
      <c r="CY56" s="140"/>
      <c r="CZ56" s="140"/>
      <c r="DA56" s="140"/>
      <c r="DB56" s="140"/>
      <c r="DC56" s="140"/>
    </row>
    <row r="57" spans="2:107" x14ac:dyDescent="0.25">
      <c r="F57" s="79" t="s">
        <v>152</v>
      </c>
      <c r="I57" s="79" t="s">
        <v>151</v>
      </c>
      <c r="P57" s="1"/>
      <c r="Q57" s="1"/>
      <c r="U57" s="140"/>
      <c r="V57" s="140"/>
      <c r="W57" s="140"/>
      <c r="X57" s="140"/>
      <c r="Y57" s="140"/>
      <c r="Z57" s="140"/>
      <c r="AA57" s="140"/>
      <c r="AB57" s="140"/>
      <c r="AC57" s="140"/>
      <c r="AD57" s="166" t="s">
        <v>342</v>
      </c>
      <c r="AE57" s="166"/>
      <c r="AF57" s="171">
        <f>AVERAGE(AF50:AF55)</f>
        <v>0.83853333333333335</v>
      </c>
      <c r="AG57" s="169">
        <f t="shared" ref="AG57:AZ57" si="81">AVERAGE(AG50:AG55)</f>
        <v>0.86686666666666667</v>
      </c>
      <c r="AH57" s="169">
        <f t="shared" si="81"/>
        <v>0.85508333333333331</v>
      </c>
      <c r="AI57" s="169">
        <f t="shared" si="81"/>
        <v>0.86151666666666671</v>
      </c>
      <c r="AJ57" s="169">
        <f t="shared" si="81"/>
        <v>0.86043333333333327</v>
      </c>
      <c r="AK57" s="169">
        <f t="shared" si="81"/>
        <v>0.87038333333333329</v>
      </c>
      <c r="AL57" s="169">
        <f t="shared" si="81"/>
        <v>0.88506666666666656</v>
      </c>
      <c r="AM57" s="171">
        <f t="shared" si="81"/>
        <v>0.87103333333333344</v>
      </c>
      <c r="AN57" s="169">
        <f t="shared" si="81"/>
        <v>0.88114999999999999</v>
      </c>
      <c r="AO57" s="169">
        <f t="shared" si="81"/>
        <v>0.87838333333333329</v>
      </c>
      <c r="AP57" s="169">
        <f t="shared" si="81"/>
        <v>0.87708333333333333</v>
      </c>
      <c r="AQ57" s="169">
        <f t="shared" si="81"/>
        <v>0.87939999999999996</v>
      </c>
      <c r="AR57" s="169">
        <f t="shared" si="81"/>
        <v>0.88600000000000001</v>
      </c>
      <c r="AS57" s="170">
        <f t="shared" si="81"/>
        <v>0.88221666666666676</v>
      </c>
      <c r="AT57" s="169">
        <f t="shared" si="81"/>
        <v>0.88453333333333328</v>
      </c>
      <c r="AU57" s="169">
        <f t="shared" si="81"/>
        <v>0.88016666666666665</v>
      </c>
      <c r="AV57" s="169">
        <f t="shared" si="81"/>
        <v>0.88243333333333329</v>
      </c>
      <c r="AW57" s="169">
        <f t="shared" si="81"/>
        <v>0.87665000000000004</v>
      </c>
      <c r="AX57" s="169">
        <f t="shared" si="81"/>
        <v>0.87419999999999998</v>
      </c>
      <c r="AY57" s="169">
        <f t="shared" si="81"/>
        <v>0.87566666666666659</v>
      </c>
      <c r="AZ57" s="170">
        <f t="shared" si="81"/>
        <v>0.88116666666666676</v>
      </c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</row>
    <row r="58" spans="2:107" x14ac:dyDescent="0.25">
      <c r="B58" s="20" t="s">
        <v>6</v>
      </c>
      <c r="F58" s="146">
        <f t="shared" ref="F58:H59" si="82">C55-F55</f>
        <v>0.25619999999999998</v>
      </c>
      <c r="G58" s="146">
        <f t="shared" si="82"/>
        <v>0.28139999999999998</v>
      </c>
      <c r="H58" s="146">
        <f t="shared" si="82"/>
        <v>9.4100000000000017E-2</v>
      </c>
      <c r="I58" s="146">
        <f t="shared" ref="I58:K59" si="83">I55-C55</f>
        <v>0.28999999999999992</v>
      </c>
      <c r="J58" s="146">
        <f t="shared" si="83"/>
        <v>0.31259999999999999</v>
      </c>
      <c r="K58" s="146">
        <f t="shared" si="83"/>
        <v>0.10219999999999996</v>
      </c>
      <c r="P58" s="1"/>
      <c r="Q58" s="1"/>
      <c r="U58" s="140"/>
      <c r="V58" s="140"/>
      <c r="W58" s="140"/>
      <c r="X58" s="140"/>
      <c r="Y58" s="140"/>
      <c r="Z58" s="140"/>
      <c r="AA58" s="140"/>
      <c r="AB58" s="140"/>
      <c r="AC58" s="140"/>
      <c r="AD58" s="166" t="s">
        <v>341</v>
      </c>
      <c r="AE58" s="166"/>
      <c r="AF58" s="171">
        <f>AF57-AF56</f>
        <v>2.4960606060606016E-2</v>
      </c>
      <c r="AG58" s="169">
        <f t="shared" ref="AG58:AZ58" si="84">AG57-AG56</f>
        <v>4.6157575757575509E-2</v>
      </c>
      <c r="AH58" s="169">
        <f t="shared" si="84"/>
        <v>2.9001515151515167E-2</v>
      </c>
      <c r="AI58" s="169">
        <f t="shared" si="84"/>
        <v>3.1880303030302981E-2</v>
      </c>
      <c r="AJ58" s="169">
        <f t="shared" si="84"/>
        <v>2.7624242424242218E-2</v>
      </c>
      <c r="AK58" s="169">
        <f t="shared" si="84"/>
        <v>2.3865151515151339E-2</v>
      </c>
      <c r="AL58" s="169">
        <f t="shared" si="84"/>
        <v>4.0330303030302939E-2</v>
      </c>
      <c r="AM58" s="171">
        <f t="shared" si="84"/>
        <v>3.1251515151515363E-2</v>
      </c>
      <c r="AN58" s="169">
        <f t="shared" si="84"/>
        <v>6.1268181818181944E-2</v>
      </c>
      <c r="AO58" s="169">
        <f t="shared" si="84"/>
        <v>4.7783333333333289E-2</v>
      </c>
      <c r="AP58" s="169">
        <f t="shared" si="84"/>
        <v>2.6865151515151564E-2</v>
      </c>
      <c r="AQ58" s="169">
        <f t="shared" si="84"/>
        <v>2.3027272727272674E-2</v>
      </c>
      <c r="AR58" s="169">
        <f t="shared" si="84"/>
        <v>4.0254545454545432E-2</v>
      </c>
      <c r="AS58" s="170">
        <f t="shared" si="84"/>
        <v>2.4371212121212293E-2</v>
      </c>
      <c r="AT58" s="169">
        <f t="shared" si="84"/>
        <v>2.9006060606060369E-2</v>
      </c>
      <c r="AU58" s="169">
        <f t="shared" si="84"/>
        <v>2.2739393939393948E-2</v>
      </c>
      <c r="AV58" s="169">
        <f t="shared" si="84"/>
        <v>1.9806060606060605E-2</v>
      </c>
      <c r="AW58" s="169">
        <f t="shared" si="84"/>
        <v>1.877727272727292E-2</v>
      </c>
      <c r="AX58" s="169">
        <f t="shared" si="84"/>
        <v>2.0445454545454544E-2</v>
      </c>
      <c r="AY58" s="169">
        <f t="shared" si="84"/>
        <v>2.2930303030302857E-2</v>
      </c>
      <c r="AZ58" s="170">
        <f t="shared" si="84"/>
        <v>3.0466666666666864E-2</v>
      </c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  <c r="CH58" s="140"/>
      <c r="CI58" s="140"/>
      <c r="CJ58" s="140"/>
      <c r="CK58" s="140"/>
      <c r="CL58" s="140"/>
      <c r="CM58" s="140"/>
      <c r="CN58" s="140"/>
      <c r="CO58" s="140"/>
      <c r="CP58" s="140"/>
      <c r="CQ58" s="140"/>
      <c r="CR58" s="140"/>
      <c r="CS58" s="140"/>
      <c r="CT58" s="140"/>
      <c r="CU58" s="140"/>
      <c r="CV58" s="140"/>
      <c r="CW58" s="140"/>
      <c r="CX58" s="140"/>
      <c r="CY58" s="140"/>
      <c r="CZ58" s="140"/>
      <c r="DA58" s="140"/>
      <c r="DB58" s="140"/>
      <c r="DC58" s="140"/>
    </row>
    <row r="59" spans="2:107" x14ac:dyDescent="0.25">
      <c r="B59" s="20" t="s">
        <v>362</v>
      </c>
      <c r="F59" s="146">
        <f t="shared" si="82"/>
        <v>0.6079</v>
      </c>
      <c r="G59" s="146">
        <f t="shared" si="82"/>
        <v>0.36380000000000001</v>
      </c>
      <c r="H59" s="146">
        <f t="shared" si="82"/>
        <v>0.1638</v>
      </c>
      <c r="I59" s="146">
        <f t="shared" si="83"/>
        <v>0.66210000000000002</v>
      </c>
      <c r="J59" s="146">
        <f t="shared" si="83"/>
        <v>0.39179999999999998</v>
      </c>
      <c r="K59" s="146">
        <f t="shared" si="83"/>
        <v>0.18180000000000002</v>
      </c>
      <c r="P59" s="1"/>
      <c r="Q59" s="1"/>
      <c r="U59" s="140"/>
      <c r="V59" s="140"/>
      <c r="W59" s="140"/>
      <c r="X59" s="140"/>
      <c r="Y59" s="140"/>
      <c r="Z59" s="140"/>
      <c r="AA59" s="140"/>
      <c r="AB59" s="140"/>
      <c r="AC59" s="140"/>
      <c r="AD59" s="166" t="s">
        <v>343</v>
      </c>
      <c r="AE59" s="166"/>
      <c r="AF59" s="171">
        <f>(AF57-AF56)/AF56</f>
        <v>3.0680239422822584E-2</v>
      </c>
      <c r="AG59" s="169">
        <f t="shared" ref="AG59:AZ59" si="85">(AG57-AG56)/AG56</f>
        <v>5.6241092329618561E-2</v>
      </c>
      <c r="AH59" s="169">
        <f t="shared" si="85"/>
        <v>3.5107315659539208E-2</v>
      </c>
      <c r="AI59" s="169">
        <f t="shared" si="85"/>
        <v>3.8426839067864649E-2</v>
      </c>
      <c r="AJ59" s="169">
        <f t="shared" si="85"/>
        <v>3.3169957828015191E-2</v>
      </c>
      <c r="AK59" s="169">
        <f t="shared" si="85"/>
        <v>2.819213104660424E-2</v>
      </c>
      <c r="AL59" s="169">
        <f t="shared" si="85"/>
        <v>4.7743064897421715E-2</v>
      </c>
      <c r="AM59" s="171">
        <f>(AM57-AM56)/AM56</f>
        <v>3.7213850639415978E-2</v>
      </c>
      <c r="AN59" s="169">
        <f t="shared" si="85"/>
        <v>7.472806502045766E-2</v>
      </c>
      <c r="AO59" s="169">
        <f t="shared" si="85"/>
        <v>5.7528694116702729E-2</v>
      </c>
      <c r="AP59" s="169">
        <f t="shared" si="85"/>
        <v>3.1597949902342416E-2</v>
      </c>
      <c r="AQ59" s="169">
        <f t="shared" si="85"/>
        <v>2.6889311153809346E-2</v>
      </c>
      <c r="AR59" s="169">
        <f t="shared" si="85"/>
        <v>4.7596525926562876E-2</v>
      </c>
      <c r="AS59" s="170">
        <f t="shared" si="85"/>
        <v>2.8409793386532354E-2</v>
      </c>
      <c r="AT59" s="169">
        <f t="shared" si="85"/>
        <v>3.3904308524956857E-2</v>
      </c>
      <c r="AU59" s="169">
        <f t="shared" si="85"/>
        <v>2.6520492947542166E-2</v>
      </c>
      <c r="AV59" s="169">
        <f t="shared" si="85"/>
        <v>2.2960160468196173E-2</v>
      </c>
      <c r="AW59" s="169">
        <f t="shared" si="85"/>
        <v>2.1888180064854094E-2</v>
      </c>
      <c r="AX59" s="169">
        <f t="shared" si="85"/>
        <v>2.3947696272081608E-2</v>
      </c>
      <c r="AY59" s="169">
        <f t="shared" si="85"/>
        <v>2.6890260587129282E-2</v>
      </c>
      <c r="AZ59" s="170">
        <f t="shared" si="85"/>
        <v>3.5813643666000781E-2</v>
      </c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  <c r="CH59" s="140"/>
      <c r="CI59" s="140"/>
      <c r="CJ59" s="140"/>
      <c r="CK59" s="140"/>
      <c r="CL59" s="140"/>
      <c r="CM59" s="140"/>
      <c r="CN59" s="140"/>
      <c r="CO59" s="140"/>
      <c r="CP59" s="140"/>
      <c r="CQ59" s="140"/>
      <c r="CR59" s="140"/>
      <c r="CS59" s="140"/>
      <c r="CT59" s="140"/>
      <c r="CU59" s="140"/>
      <c r="CV59" s="140"/>
      <c r="CW59" s="140"/>
      <c r="CX59" s="140"/>
      <c r="CY59" s="140"/>
      <c r="CZ59" s="140"/>
      <c r="DA59" s="140"/>
      <c r="DB59" s="140"/>
      <c r="DC59" s="140"/>
    </row>
    <row r="60" spans="2:107" x14ac:dyDescent="0.25">
      <c r="F60" s="2"/>
      <c r="G60" s="2"/>
      <c r="H60" s="2"/>
      <c r="I60" s="2"/>
      <c r="J60" s="2"/>
      <c r="K60" s="2"/>
      <c r="P60" s="1"/>
      <c r="Q60" s="1"/>
      <c r="U60" s="140"/>
      <c r="V60" s="140"/>
      <c r="W60" s="140"/>
      <c r="X60" s="140"/>
      <c r="Y60" s="140"/>
      <c r="Z60" s="140"/>
      <c r="AA60" s="140"/>
      <c r="AB60" s="140"/>
      <c r="AC60" s="140"/>
      <c r="AD60" s="166" t="s">
        <v>344</v>
      </c>
      <c r="AE60" s="166"/>
      <c r="AF60" s="171">
        <f>AVERAGE(AF44:AF49)</f>
        <v>0.81380000000000008</v>
      </c>
      <c r="AG60" s="169">
        <f t="shared" ref="AG60:AZ60" si="86">AVERAGE(AG44:AG49)</f>
        <v>0.83639999999999992</v>
      </c>
      <c r="AH60" s="169">
        <f t="shared" si="86"/>
        <v>0.83986666666666665</v>
      </c>
      <c r="AI60" s="169">
        <f t="shared" si="86"/>
        <v>0.84414999999999984</v>
      </c>
      <c r="AJ60" s="169">
        <f t="shared" si="86"/>
        <v>0.84346666666666659</v>
      </c>
      <c r="AK60" s="169">
        <f t="shared" si="86"/>
        <v>0.87259999999999993</v>
      </c>
      <c r="AL60" s="169">
        <f t="shared" si="86"/>
        <v>0.86319999999999997</v>
      </c>
      <c r="AM60" s="171">
        <f t="shared" si="86"/>
        <v>0.85911666666666664</v>
      </c>
      <c r="AN60" s="169">
        <f t="shared" si="86"/>
        <v>0.82883333333333331</v>
      </c>
      <c r="AO60" s="169">
        <f t="shared" si="86"/>
        <v>0.84101666666666652</v>
      </c>
      <c r="AP60" s="169">
        <f t="shared" si="86"/>
        <v>0.8636166666666667</v>
      </c>
      <c r="AQ60" s="169">
        <f t="shared" si="86"/>
        <v>0.85599999999999998</v>
      </c>
      <c r="AR60" s="169">
        <f t="shared" si="86"/>
        <v>0.8597166666666668</v>
      </c>
      <c r="AS60" s="170">
        <f t="shared" si="86"/>
        <v>0.8637999999999999</v>
      </c>
      <c r="AT60" s="169">
        <f t="shared" si="86"/>
        <v>0.86749999999999983</v>
      </c>
      <c r="AU60" s="169">
        <f t="shared" si="86"/>
        <v>0.86011666666666675</v>
      </c>
      <c r="AV60" s="169">
        <f t="shared" si="86"/>
        <v>0.86541666666666683</v>
      </c>
      <c r="AW60" s="169">
        <f t="shared" si="86"/>
        <v>0.87123333333333342</v>
      </c>
      <c r="AX60" s="169">
        <f t="shared" si="86"/>
        <v>0.86286666666666656</v>
      </c>
      <c r="AY60" s="169">
        <f t="shared" si="86"/>
        <v>0.86465000000000014</v>
      </c>
      <c r="AZ60" s="170">
        <f t="shared" si="86"/>
        <v>0.85666666666666658</v>
      </c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40"/>
      <c r="CO60" s="140"/>
      <c r="CP60" s="140"/>
      <c r="CQ60" s="140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0"/>
      <c r="DC60" s="140"/>
    </row>
    <row r="61" spans="2:107" x14ac:dyDescent="0.25">
      <c r="G61" s="137"/>
      <c r="H61" s="137"/>
      <c r="I61" s="137"/>
      <c r="J61" s="137"/>
      <c r="K61" s="137"/>
      <c r="L61" s="137"/>
      <c r="M61" s="137"/>
      <c r="N61" s="137"/>
      <c r="O61" s="1"/>
      <c r="P61" s="1"/>
      <c r="Q61" s="1"/>
      <c r="U61" s="140"/>
      <c r="V61" s="140"/>
      <c r="W61" s="140"/>
      <c r="X61" s="140"/>
      <c r="Y61" s="140"/>
      <c r="Z61" s="140"/>
      <c r="AA61" s="140"/>
      <c r="AB61" s="140"/>
      <c r="AC61" s="140"/>
      <c r="AD61" s="166" t="s">
        <v>342</v>
      </c>
      <c r="AE61" s="166"/>
      <c r="AF61" s="171">
        <f>AF57</f>
        <v>0.83853333333333335</v>
      </c>
      <c r="AG61" s="169">
        <f t="shared" ref="AG61:AZ61" si="87">AG57</f>
        <v>0.86686666666666667</v>
      </c>
      <c r="AH61" s="169">
        <f t="shared" si="87"/>
        <v>0.85508333333333331</v>
      </c>
      <c r="AI61" s="169">
        <f t="shared" si="87"/>
        <v>0.86151666666666671</v>
      </c>
      <c r="AJ61" s="169">
        <f t="shared" si="87"/>
        <v>0.86043333333333327</v>
      </c>
      <c r="AK61" s="169">
        <f>AK57</f>
        <v>0.87038333333333329</v>
      </c>
      <c r="AL61" s="169">
        <f t="shared" si="87"/>
        <v>0.88506666666666656</v>
      </c>
      <c r="AM61" s="171">
        <f t="shared" si="87"/>
        <v>0.87103333333333344</v>
      </c>
      <c r="AN61" s="169">
        <f t="shared" si="87"/>
        <v>0.88114999999999999</v>
      </c>
      <c r="AO61" s="169">
        <f t="shared" si="87"/>
        <v>0.87838333333333329</v>
      </c>
      <c r="AP61" s="169">
        <f t="shared" si="87"/>
        <v>0.87708333333333333</v>
      </c>
      <c r="AQ61" s="169">
        <f t="shared" si="87"/>
        <v>0.87939999999999996</v>
      </c>
      <c r="AR61" s="169">
        <f t="shared" si="87"/>
        <v>0.88600000000000001</v>
      </c>
      <c r="AS61" s="170">
        <f t="shared" si="87"/>
        <v>0.88221666666666676</v>
      </c>
      <c r="AT61" s="169">
        <f t="shared" si="87"/>
        <v>0.88453333333333328</v>
      </c>
      <c r="AU61" s="169">
        <f t="shared" si="87"/>
        <v>0.88016666666666665</v>
      </c>
      <c r="AV61" s="169">
        <f t="shared" si="87"/>
        <v>0.88243333333333329</v>
      </c>
      <c r="AW61" s="169">
        <f t="shared" si="87"/>
        <v>0.87665000000000004</v>
      </c>
      <c r="AX61" s="169">
        <f t="shared" si="87"/>
        <v>0.87419999999999998</v>
      </c>
      <c r="AY61" s="169">
        <f t="shared" si="87"/>
        <v>0.87566666666666659</v>
      </c>
      <c r="AZ61" s="170">
        <f t="shared" si="87"/>
        <v>0.88116666666666676</v>
      </c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0"/>
      <c r="CP61" s="140"/>
      <c r="CQ61" s="140"/>
      <c r="CR61" s="140"/>
      <c r="CS61" s="140"/>
      <c r="CT61" s="140"/>
      <c r="CU61" s="140"/>
      <c r="CV61" s="140"/>
      <c r="CW61" s="140"/>
      <c r="CX61" s="140"/>
      <c r="CY61" s="140"/>
      <c r="CZ61" s="140"/>
      <c r="DA61" s="140"/>
      <c r="DB61" s="140"/>
      <c r="DC61" s="140"/>
    </row>
    <row r="62" spans="2:107" x14ac:dyDescent="0.25">
      <c r="C62" s="25"/>
      <c r="D62" s="25"/>
      <c r="E62" s="25"/>
      <c r="F62" s="137"/>
      <c r="G62" s="137"/>
      <c r="H62" s="137"/>
      <c r="I62" s="137"/>
      <c r="J62" s="137"/>
      <c r="K62" s="137"/>
      <c r="L62" s="137"/>
      <c r="M62" s="137"/>
      <c r="N62" s="137"/>
      <c r="O62" s="1"/>
      <c r="P62" s="1"/>
      <c r="Q62" s="1"/>
      <c r="U62" s="140"/>
      <c r="V62" s="140"/>
      <c r="W62" s="140"/>
      <c r="X62" s="140"/>
      <c r="Y62" s="140"/>
      <c r="Z62" s="140"/>
      <c r="AA62" s="140"/>
      <c r="AB62" s="140"/>
      <c r="AC62" s="140"/>
      <c r="AD62" s="166" t="s">
        <v>341</v>
      </c>
      <c r="AE62" s="166"/>
      <c r="AF62" s="171">
        <f>AF61-AF60</f>
        <v>2.4733333333333274E-2</v>
      </c>
      <c r="AG62" s="169">
        <f t="shared" ref="AG62" si="88">AG61-AG60</f>
        <v>3.0466666666666753E-2</v>
      </c>
      <c r="AH62" s="169">
        <f t="shared" ref="AH62" si="89">AH61-AH60</f>
        <v>1.5216666666666656E-2</v>
      </c>
      <c r="AI62" s="169">
        <f t="shared" ref="AI62" si="90">AI61-AI60</f>
        <v>1.7366666666666863E-2</v>
      </c>
      <c r="AJ62" s="169">
        <f t="shared" ref="AJ62" si="91">AJ61-AJ60</f>
        <v>1.6966666666666685E-2</v>
      </c>
      <c r="AK62" s="169">
        <f t="shared" ref="AK62" si="92">AK61-AK60</f>
        <v>-2.2166666666666446E-3</v>
      </c>
      <c r="AL62" s="169">
        <f t="shared" ref="AL62" si="93">AL61-AL60</f>
        <v>2.186666666666659E-2</v>
      </c>
      <c r="AM62" s="171">
        <f t="shared" ref="AM62" si="94">AM61-AM60</f>
        <v>1.1916666666666798E-2</v>
      </c>
      <c r="AN62" s="169">
        <f t="shared" ref="AN62" si="95">AN61-AN60</f>
        <v>5.2316666666666678E-2</v>
      </c>
      <c r="AO62" s="169">
        <f t="shared" ref="AO62" si="96">AO61-AO60</f>
        <v>3.736666666666677E-2</v>
      </c>
      <c r="AP62" s="169">
        <f t="shared" ref="AP62" si="97">AP61-AP60</f>
        <v>1.3466666666666627E-2</v>
      </c>
      <c r="AQ62" s="169">
        <f t="shared" ref="AQ62" si="98">AQ61-AQ60</f>
        <v>2.3399999999999976E-2</v>
      </c>
      <c r="AR62" s="169">
        <f t="shared" ref="AR62" si="99">AR61-AR60</f>
        <v>2.6283333333333214E-2</v>
      </c>
      <c r="AS62" s="170">
        <f t="shared" ref="AS62" si="100">AS61-AS60</f>
        <v>1.8416666666666859E-2</v>
      </c>
      <c r="AT62" s="169">
        <f t="shared" ref="AT62" si="101">AT61-AT60</f>
        <v>1.7033333333333456E-2</v>
      </c>
      <c r="AU62" s="169">
        <f t="shared" ref="AU62" si="102">AU61-AU60</f>
        <v>2.0049999999999901E-2</v>
      </c>
      <c r="AV62" s="169">
        <f t="shared" ref="AV62" si="103">AV61-AV60</f>
        <v>1.7016666666666458E-2</v>
      </c>
      <c r="AW62" s="169">
        <f t="shared" ref="AW62" si="104">AW61-AW60</f>
        <v>5.4166666666666252E-3</v>
      </c>
      <c r="AX62" s="169">
        <f t="shared" ref="AX62" si="105">AX61-AX60</f>
        <v>1.1333333333333417E-2</v>
      </c>
      <c r="AY62" s="169">
        <f t="shared" ref="AY62" si="106">AY61-AY60</f>
        <v>1.1016666666666453E-2</v>
      </c>
      <c r="AZ62" s="170">
        <f t="shared" ref="AZ62" si="107">AZ61-AZ60</f>
        <v>2.4500000000000188E-2</v>
      </c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</row>
    <row r="63" spans="2:107" x14ac:dyDescent="0.25">
      <c r="C63" s="25"/>
      <c r="D63" s="25"/>
      <c r="E63" s="25"/>
      <c r="F63" s="137"/>
      <c r="G63" s="137"/>
      <c r="H63" s="137"/>
      <c r="I63" s="137"/>
      <c r="J63" s="137"/>
      <c r="K63" s="137"/>
      <c r="L63" s="137"/>
      <c r="M63" s="137"/>
      <c r="N63" s="137"/>
      <c r="O63" s="1"/>
      <c r="P63" s="1"/>
      <c r="Q63" s="1"/>
      <c r="U63" s="140"/>
      <c r="V63" s="140"/>
      <c r="W63" s="140"/>
      <c r="X63" s="140"/>
      <c r="Y63" s="140"/>
      <c r="Z63" s="140"/>
      <c r="AA63" s="140"/>
      <c r="AB63" s="140"/>
      <c r="AC63" s="140"/>
      <c r="AD63" s="166" t="s">
        <v>343</v>
      </c>
      <c r="AE63" s="166"/>
      <c r="AF63" s="171">
        <f>(AF61-AF60)/AF60</f>
        <v>3.0392397804538302E-2</v>
      </c>
      <c r="AG63" s="169">
        <f t="shared" ref="AG63:AZ63" si="108">(AG61-AG60)/AG60</f>
        <v>3.6425952494819169E-2</v>
      </c>
      <c r="AH63" s="169">
        <f t="shared" si="108"/>
        <v>1.8117955230989035E-2</v>
      </c>
      <c r="AI63" s="169">
        <f t="shared" si="108"/>
        <v>2.0572962941025726E-2</v>
      </c>
      <c r="AJ63" s="169">
        <f t="shared" si="108"/>
        <v>2.0115396775213429E-2</v>
      </c>
      <c r="AK63" s="174">
        <f>(AK61-AK60)/AK60</f>
        <v>-2.5403010161203815E-3</v>
      </c>
      <c r="AL63" s="169">
        <f t="shared" si="108"/>
        <v>2.5332097621254161E-2</v>
      </c>
      <c r="AM63" s="171">
        <f t="shared" si="108"/>
        <v>1.3870836324131528E-2</v>
      </c>
      <c r="AN63" s="169">
        <f t="shared" si="108"/>
        <v>6.3120852604061944E-2</v>
      </c>
      <c r="AO63" s="169">
        <f t="shared" si="108"/>
        <v>4.4430352153148105E-2</v>
      </c>
      <c r="AP63" s="169">
        <f t="shared" si="108"/>
        <v>1.5593338093675774E-2</v>
      </c>
      <c r="AQ63" s="169">
        <f t="shared" si="108"/>
        <v>2.7336448598130815E-2</v>
      </c>
      <c r="AR63" s="169">
        <f t="shared" si="108"/>
        <v>3.0572087703312965E-2</v>
      </c>
      <c r="AS63" s="170">
        <f t="shared" si="108"/>
        <v>2.1320521725708336E-2</v>
      </c>
      <c r="AT63" s="169">
        <f t="shared" si="108"/>
        <v>1.9634966378482374E-2</v>
      </c>
      <c r="AU63" s="169">
        <f t="shared" si="108"/>
        <v>2.3310791171740151E-2</v>
      </c>
      <c r="AV63" s="169">
        <f t="shared" si="108"/>
        <v>1.9662975445353632E-2</v>
      </c>
      <c r="AW63" s="169">
        <f t="shared" si="108"/>
        <v>6.2172399280712685E-3</v>
      </c>
      <c r="AX63" s="169">
        <f t="shared" si="108"/>
        <v>1.3134512864096521E-2</v>
      </c>
      <c r="AY63" s="169">
        <f t="shared" si="108"/>
        <v>1.2741186221785059E-2</v>
      </c>
      <c r="AZ63" s="170">
        <f t="shared" si="108"/>
        <v>2.8599221789883493E-2</v>
      </c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  <c r="CH63" s="140"/>
      <c r="CI63" s="140"/>
      <c r="CJ63" s="140"/>
      <c r="CK63" s="140"/>
      <c r="CL63" s="140"/>
      <c r="CM63" s="140"/>
      <c r="CN63" s="140"/>
      <c r="CO63" s="140"/>
      <c r="CP63" s="140"/>
      <c r="CQ63" s="140"/>
      <c r="CR63" s="140"/>
      <c r="CS63" s="140"/>
      <c r="CT63" s="140"/>
      <c r="CU63" s="140"/>
      <c r="CV63" s="140"/>
      <c r="CW63" s="140"/>
      <c r="CX63" s="140"/>
      <c r="CY63" s="140"/>
      <c r="CZ63" s="140"/>
      <c r="DA63" s="140"/>
      <c r="DB63" s="140"/>
      <c r="DC63" s="140"/>
    </row>
    <row r="64" spans="2:107" x14ac:dyDescent="0.25">
      <c r="F64" s="137"/>
      <c r="G64" s="137"/>
      <c r="H64" s="137"/>
      <c r="I64" s="137"/>
      <c r="J64" s="137"/>
      <c r="K64" s="137"/>
      <c r="L64" s="137"/>
      <c r="M64" s="137"/>
      <c r="N64" s="137"/>
      <c r="O64" s="1"/>
      <c r="P64" s="1"/>
      <c r="Q64" s="1"/>
      <c r="U64" s="140"/>
      <c r="V64" s="140"/>
      <c r="W64" s="140"/>
      <c r="X64" s="140"/>
      <c r="Z64" s="140"/>
      <c r="AA64" s="140"/>
      <c r="AB64" s="140"/>
      <c r="AC64" s="140"/>
      <c r="AD64" s="166" t="s">
        <v>345</v>
      </c>
      <c r="AE64" s="173"/>
      <c r="AF64" s="175">
        <f>AVERAGE(AF39:AF49)</f>
        <v>0.81357272727272734</v>
      </c>
      <c r="AG64" s="172">
        <f t="shared" ref="AG64:AM64" si="109">AVERAGE(AG39:AG49)</f>
        <v>0.82070909090909117</v>
      </c>
      <c r="AH64" s="172">
        <f t="shared" si="109"/>
        <v>0.82608181818181814</v>
      </c>
      <c r="AI64" s="172">
        <f t="shared" si="109"/>
        <v>0.82963636363636373</v>
      </c>
      <c r="AJ64" s="172">
        <f t="shared" si="109"/>
        <v>0.83280909090909105</v>
      </c>
      <c r="AK64" s="172">
        <f t="shared" si="109"/>
        <v>0.84651818181818195</v>
      </c>
      <c r="AL64" s="172">
        <f t="shared" si="109"/>
        <v>0.84473636363636362</v>
      </c>
      <c r="AM64" s="175">
        <f t="shared" si="109"/>
        <v>0.83978181818181807</v>
      </c>
      <c r="AN64" s="186">
        <f>AVERAGE(AN39:AN50)</f>
        <v>0.8256416666666665</v>
      </c>
      <c r="AO64" s="186">
        <f>AVERAGE(AO39:AO51)</f>
        <v>0.83602307692307687</v>
      </c>
      <c r="AP64" s="186">
        <f>AVERAGE(AP39:AP52)</f>
        <v>0.85602857142857136</v>
      </c>
      <c r="AQ64" s="186">
        <f>AVERAGE(AQ39:AQ53)</f>
        <v>0.86007333333333347</v>
      </c>
      <c r="AR64" s="186">
        <f>AVERAGE(AR39:AR53)</f>
        <v>0.85570000000000002</v>
      </c>
      <c r="AS64" s="177">
        <f>AVERAGE(AS39:AS49)</f>
        <v>0.85784545454545447</v>
      </c>
      <c r="AT64" s="172">
        <f t="shared" ref="AT64:AZ64" si="110">AVERAGE(AT39:AT49)</f>
        <v>0.85552727272727291</v>
      </c>
      <c r="AU64" s="172">
        <f t="shared" si="110"/>
        <v>0.8574272727272727</v>
      </c>
      <c r="AV64" s="172">
        <f t="shared" si="110"/>
        <v>0.86262727272727269</v>
      </c>
      <c r="AW64" s="172">
        <f t="shared" si="110"/>
        <v>0.85787272727272712</v>
      </c>
      <c r="AX64" s="172">
        <f t="shared" si="110"/>
        <v>0.85375454545454543</v>
      </c>
      <c r="AY64" s="172">
        <f t="shared" si="110"/>
        <v>0.85273636363636374</v>
      </c>
      <c r="AZ64" s="177">
        <f t="shared" si="110"/>
        <v>0.8506999999999999</v>
      </c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</row>
    <row r="65" spans="1:108" x14ac:dyDescent="0.25">
      <c r="F65" s="137"/>
      <c r="G65" s="137"/>
      <c r="H65" s="137"/>
      <c r="I65" s="137"/>
      <c r="J65" s="137"/>
      <c r="K65" s="137"/>
      <c r="L65" s="137"/>
      <c r="M65" s="137"/>
      <c r="N65" s="137"/>
      <c r="O65" s="1"/>
      <c r="P65" s="1"/>
      <c r="Q65" s="1"/>
      <c r="U65" s="140"/>
      <c r="V65" s="140"/>
      <c r="W65" s="140"/>
      <c r="X65" s="140"/>
      <c r="Z65" s="140"/>
      <c r="AA65" s="140"/>
      <c r="AB65" s="140"/>
      <c r="AC65" s="140"/>
      <c r="AD65" s="166" t="s">
        <v>346</v>
      </c>
      <c r="AF65" s="171"/>
      <c r="AG65" s="169"/>
      <c r="AH65" s="169"/>
      <c r="AI65" s="169"/>
      <c r="AJ65" s="169"/>
      <c r="AK65" s="169"/>
      <c r="AL65" s="169"/>
      <c r="AM65" s="171"/>
      <c r="AN65" s="187">
        <f>AVERAGE(AN51:AN55)</f>
        <v>0.87958000000000003</v>
      </c>
      <c r="AO65" s="187">
        <f>AVERAGE(AO52:AO55)</f>
        <v>0.88465000000000005</v>
      </c>
      <c r="AP65" s="187">
        <f>AVERAGE(AP53:AP55)</f>
        <v>0.87683333333333335</v>
      </c>
      <c r="AQ65" s="187">
        <f>AVERAGE(AQ54:AQ55)</f>
        <v>0.89769999999999994</v>
      </c>
      <c r="AR65" s="187">
        <f>AR55</f>
        <v>0.90500000000000003</v>
      </c>
      <c r="AS65" s="170"/>
      <c r="AT65" s="169"/>
      <c r="AU65" s="169"/>
      <c r="AV65" s="169"/>
      <c r="AW65" s="169"/>
      <c r="AX65" s="169"/>
      <c r="AY65" s="169"/>
      <c r="AZ65" s="17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</row>
    <row r="66" spans="1:108" x14ac:dyDescent="0.25">
      <c r="F66" s="137"/>
      <c r="G66" s="137"/>
      <c r="H66" s="137"/>
      <c r="I66" s="137"/>
      <c r="J66" s="137"/>
      <c r="K66" s="137"/>
      <c r="L66" s="137"/>
      <c r="M66" s="137"/>
      <c r="N66" s="137"/>
      <c r="O66" s="1"/>
      <c r="P66" s="1"/>
      <c r="Q66" s="1"/>
      <c r="U66" s="140"/>
      <c r="V66" s="140"/>
      <c r="W66" s="140"/>
      <c r="X66" s="140"/>
      <c r="Y66" s="140"/>
      <c r="Z66" s="140"/>
      <c r="AA66" s="140"/>
      <c r="AB66" s="140"/>
      <c r="AC66" s="140"/>
      <c r="AD66" s="166" t="s">
        <v>341</v>
      </c>
      <c r="AE66" s="140"/>
      <c r="AF66" s="176">
        <f t="shared" ref="AF66:AI66" si="111">AF57-AF56</f>
        <v>2.4960606060606016E-2</v>
      </c>
      <c r="AG66" s="167">
        <f t="shared" si="111"/>
        <v>4.6157575757575509E-2</v>
      </c>
      <c r="AH66" s="167">
        <f t="shared" si="111"/>
        <v>2.9001515151515167E-2</v>
      </c>
      <c r="AI66" s="167">
        <f t="shared" si="111"/>
        <v>3.1880303030302981E-2</v>
      </c>
      <c r="AJ66" s="167">
        <f>AJ58</f>
        <v>2.7624242424242218E-2</v>
      </c>
      <c r="AK66" s="167">
        <f>AK58</f>
        <v>2.3865151515151339E-2</v>
      </c>
      <c r="AL66" s="167">
        <f>AL58</f>
        <v>4.0330303030302939E-2</v>
      </c>
      <c r="AM66" s="176">
        <f>AM58</f>
        <v>3.1251515151515363E-2</v>
      </c>
      <c r="AN66" s="174">
        <f>AN65-AN64</f>
        <v>5.3938333333333532E-2</v>
      </c>
      <c r="AO66" s="174">
        <f t="shared" ref="AO66:AR66" si="112">AO65-AO64</f>
        <v>4.8626923076923179E-2</v>
      </c>
      <c r="AP66" s="174">
        <f t="shared" si="112"/>
        <v>2.0804761904761992E-2</v>
      </c>
      <c r="AQ66" s="174">
        <f t="shared" si="112"/>
        <v>3.7626666666666475E-2</v>
      </c>
      <c r="AR66" s="174">
        <f t="shared" si="112"/>
        <v>4.930000000000001E-2</v>
      </c>
      <c r="AS66" s="178">
        <f>AS58</f>
        <v>2.4371212121212293E-2</v>
      </c>
      <c r="AT66" s="167">
        <f t="shared" ref="AT66:AZ66" si="113">AT58</f>
        <v>2.9006060606060369E-2</v>
      </c>
      <c r="AU66" s="167">
        <f t="shared" si="113"/>
        <v>2.2739393939393948E-2</v>
      </c>
      <c r="AV66" s="167">
        <f t="shared" si="113"/>
        <v>1.9806060606060605E-2</v>
      </c>
      <c r="AW66" s="167">
        <f t="shared" si="113"/>
        <v>1.877727272727292E-2</v>
      </c>
      <c r="AX66" s="167">
        <f t="shared" si="113"/>
        <v>2.0445454545454544E-2</v>
      </c>
      <c r="AY66" s="167">
        <f t="shared" si="113"/>
        <v>2.2930303030302857E-2</v>
      </c>
      <c r="AZ66" s="178">
        <f t="shared" si="113"/>
        <v>3.0466666666666864E-2</v>
      </c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</row>
    <row r="67" spans="1:108" x14ac:dyDescent="0.25">
      <c r="C67" s="25"/>
      <c r="D67" s="25"/>
      <c r="E67" s="25"/>
      <c r="F67" s="137"/>
      <c r="G67" s="137"/>
      <c r="H67" s="137"/>
      <c r="I67" s="137"/>
      <c r="J67" s="137"/>
      <c r="K67" s="137"/>
      <c r="L67" s="137"/>
      <c r="M67" s="137"/>
      <c r="N67" s="137"/>
      <c r="O67" s="1"/>
      <c r="P67" s="1"/>
      <c r="Q67" s="1"/>
      <c r="U67" s="140"/>
      <c r="V67" s="140"/>
      <c r="W67" s="140"/>
      <c r="X67" s="140"/>
      <c r="Y67" s="140"/>
      <c r="Z67" s="140"/>
      <c r="AA67" s="140"/>
      <c r="AB67" s="140"/>
      <c r="AC67" s="140"/>
      <c r="AD67" s="166" t="s">
        <v>343</v>
      </c>
      <c r="AE67" s="140"/>
      <c r="AF67" s="176"/>
      <c r="AG67" s="167"/>
      <c r="AH67" s="167"/>
      <c r="AI67" s="167"/>
      <c r="AJ67" s="167"/>
      <c r="AK67" s="167"/>
      <c r="AL67" s="167"/>
      <c r="AM67" s="176">
        <f t="shared" ref="AM67" si="114">AM59</f>
        <v>3.7213850639415978E-2</v>
      </c>
      <c r="AN67" s="174">
        <f>(AN65-AN64)/AN64</f>
        <v>6.532898654581816E-2</v>
      </c>
      <c r="AO67" s="174">
        <f t="shared" ref="AO67:AR67" si="115">(AO65-AO64)/AO64</f>
        <v>5.8164570355989563E-2</v>
      </c>
      <c r="AP67" s="174">
        <f t="shared" si="115"/>
        <v>2.4303817184562256E-2</v>
      </c>
      <c r="AQ67" s="174">
        <f t="shared" si="115"/>
        <v>4.3748207517188227E-2</v>
      </c>
      <c r="AR67" s="174">
        <f t="shared" si="115"/>
        <v>5.7613649643566682E-2</v>
      </c>
      <c r="AS67" s="178">
        <f>AS59</f>
        <v>2.8409793386532354E-2</v>
      </c>
      <c r="AT67" s="167"/>
      <c r="AU67" s="167"/>
      <c r="AV67" s="167"/>
      <c r="AW67" s="167"/>
      <c r="AX67" s="167"/>
      <c r="AY67" s="167"/>
      <c r="AZ67" s="178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  <c r="CQ67" s="140"/>
      <c r="CR67" s="140"/>
      <c r="CS67" s="140"/>
      <c r="CT67" s="140"/>
      <c r="CU67" s="140"/>
      <c r="CV67" s="140"/>
      <c r="CW67" s="140"/>
      <c r="CX67" s="140"/>
      <c r="CY67" s="140"/>
      <c r="CZ67" s="140"/>
      <c r="DA67" s="140"/>
      <c r="DB67" s="140"/>
      <c r="DC67" s="140"/>
    </row>
    <row r="68" spans="1:108" x14ac:dyDescent="0.25">
      <c r="U68" s="140"/>
      <c r="V68" s="140"/>
      <c r="W68" s="140"/>
      <c r="X68" s="140"/>
      <c r="Y68" s="140"/>
      <c r="Z68" s="140"/>
      <c r="AA68" s="140"/>
      <c r="AB68" s="140"/>
      <c r="AC68" s="140"/>
      <c r="AD68" s="166" t="s">
        <v>347</v>
      </c>
      <c r="AE68" s="140"/>
      <c r="AF68" s="176"/>
      <c r="AG68" s="167"/>
      <c r="AH68" s="167"/>
      <c r="AI68" s="167"/>
      <c r="AJ68" s="167"/>
      <c r="AK68" s="167"/>
      <c r="AL68" s="167"/>
      <c r="AM68" s="167"/>
      <c r="AN68" s="191">
        <f>AN67-AN59</f>
        <v>-9.3990784746394995E-3</v>
      </c>
      <c r="AO68" s="174">
        <f t="shared" ref="AO68:AR68" si="116">AO67-AO59</f>
        <v>6.358762392868339E-4</v>
      </c>
      <c r="AP68" s="191">
        <f t="shared" si="116"/>
        <v>-7.29413271778016E-3</v>
      </c>
      <c r="AQ68" s="174">
        <f t="shared" si="116"/>
        <v>1.6858896363378881E-2</v>
      </c>
      <c r="AR68" s="174">
        <f t="shared" si="116"/>
        <v>1.0017123717003806E-2</v>
      </c>
      <c r="AS68" s="167"/>
      <c r="AT68" s="167"/>
      <c r="AU68" s="167"/>
      <c r="AV68" s="167"/>
      <c r="AW68" s="167"/>
      <c r="AX68" s="167"/>
      <c r="AY68" s="167"/>
      <c r="AZ68" s="178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</row>
    <row r="69" spans="1:108" x14ac:dyDescent="0.25">
      <c r="A69" s="8" t="s">
        <v>333</v>
      </c>
      <c r="C69" t="s">
        <v>330</v>
      </c>
      <c r="D69" t="s">
        <v>331</v>
      </c>
      <c r="E69" t="s">
        <v>332</v>
      </c>
      <c r="F69" t="s">
        <v>330</v>
      </c>
      <c r="G69" t="s">
        <v>331</v>
      </c>
      <c r="H69" t="s">
        <v>332</v>
      </c>
      <c r="I69" t="s">
        <v>330</v>
      </c>
      <c r="J69" t="s">
        <v>331</v>
      </c>
      <c r="K69" t="s">
        <v>332</v>
      </c>
      <c r="L69" t="s">
        <v>330</v>
      </c>
      <c r="M69" t="s">
        <v>331</v>
      </c>
      <c r="N69" t="s">
        <v>332</v>
      </c>
      <c r="O69" t="s">
        <v>330</v>
      </c>
      <c r="P69" t="s">
        <v>331</v>
      </c>
      <c r="Q69" t="s">
        <v>332</v>
      </c>
      <c r="T69" s="8" t="s">
        <v>333</v>
      </c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2"/>
      <c r="AG69" s="140"/>
      <c r="AH69" s="140"/>
      <c r="AI69" s="140"/>
      <c r="AJ69" s="140"/>
      <c r="AK69" s="140"/>
      <c r="AL69" s="143"/>
      <c r="AM69" s="140"/>
      <c r="AN69" s="140"/>
      <c r="AO69" s="140"/>
      <c r="AP69" s="140"/>
      <c r="AQ69" s="140"/>
      <c r="AR69" s="140"/>
      <c r="AS69" s="140"/>
      <c r="AT69" s="142"/>
      <c r="AU69" s="140"/>
      <c r="AV69" s="140"/>
      <c r="AW69" s="140"/>
      <c r="AX69" s="140"/>
      <c r="AY69" s="140"/>
      <c r="AZ69" s="143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  <c r="CH69" s="140"/>
      <c r="CI69" s="140"/>
      <c r="CJ69" s="140"/>
      <c r="CK69" s="140"/>
      <c r="CL69" s="140"/>
      <c r="CM69" s="140"/>
      <c r="CN69" s="140"/>
      <c r="CO69" s="140"/>
      <c r="CP69" s="140"/>
      <c r="CQ69" s="140"/>
      <c r="CR69" s="140"/>
      <c r="CS69" s="140"/>
      <c r="CT69" s="140"/>
      <c r="CU69" s="140"/>
      <c r="CV69" s="140"/>
      <c r="CW69" s="140"/>
      <c r="CX69" s="140"/>
      <c r="CY69" s="140"/>
      <c r="CZ69" s="140"/>
      <c r="DA69" s="140"/>
      <c r="DB69" s="140"/>
      <c r="DC69" s="140"/>
    </row>
    <row r="70" spans="1:108" x14ac:dyDescent="0.25">
      <c r="C70" t="s">
        <v>333</v>
      </c>
      <c r="D70" t="s">
        <v>333</v>
      </c>
      <c r="E70" t="s">
        <v>333</v>
      </c>
      <c r="F70" t="s">
        <v>16</v>
      </c>
      <c r="G70" t="s">
        <v>16</v>
      </c>
      <c r="H70" t="s">
        <v>16</v>
      </c>
      <c r="I70" t="s">
        <v>18</v>
      </c>
      <c r="J70" t="s">
        <v>18</v>
      </c>
      <c r="K70" t="s">
        <v>18</v>
      </c>
      <c r="L70" t="s">
        <v>150</v>
      </c>
      <c r="M70" t="s">
        <v>150</v>
      </c>
      <c r="N70" t="s">
        <v>150</v>
      </c>
      <c r="O70" t="s">
        <v>1</v>
      </c>
      <c r="P70" t="s">
        <v>1</v>
      </c>
      <c r="Q70" t="s">
        <v>1</v>
      </c>
      <c r="T70">
        <v>2000</v>
      </c>
      <c r="U70" s="140">
        <v>0.77010000000000001</v>
      </c>
      <c r="V70" s="140">
        <v>0.76990000000000003</v>
      </c>
      <c r="W70" s="140">
        <v>0.83989999999999998</v>
      </c>
      <c r="X70" s="140">
        <v>0.83779999999999999</v>
      </c>
      <c r="Y70" s="140">
        <v>0.82740000000000002</v>
      </c>
      <c r="Z70" s="140">
        <v>0.83250000000000002</v>
      </c>
      <c r="AA70" s="140">
        <v>0.7732</v>
      </c>
      <c r="AB70" s="140">
        <v>0.77349999999999997</v>
      </c>
      <c r="AC70" s="140">
        <v>0.7964</v>
      </c>
      <c r="AD70" s="140">
        <v>0.75690000000000002</v>
      </c>
      <c r="AE70" s="140">
        <v>0.75660000000000005</v>
      </c>
      <c r="AF70" s="142">
        <v>0.8095</v>
      </c>
      <c r="AG70" s="140">
        <v>0.78510000000000002</v>
      </c>
      <c r="AH70" s="140">
        <v>0.84150000000000003</v>
      </c>
      <c r="AI70" s="140">
        <v>0.83120000000000005</v>
      </c>
      <c r="AJ70" s="140">
        <v>0.76490000000000002</v>
      </c>
      <c r="AK70" s="140">
        <v>0.80259999999999998</v>
      </c>
      <c r="AL70" s="143">
        <v>0.81210000000000004</v>
      </c>
      <c r="AM70" s="140">
        <v>0.78059999999999996</v>
      </c>
      <c r="AN70" s="140">
        <v>0.76629999999999998</v>
      </c>
      <c r="AO70" s="140">
        <v>0.79149999999999998</v>
      </c>
      <c r="AP70" s="140">
        <v>0.82279999999999998</v>
      </c>
      <c r="AQ70" s="140">
        <v>0.82340000000000002</v>
      </c>
      <c r="AR70" s="140">
        <v>0.82650000000000001</v>
      </c>
      <c r="AS70" s="140">
        <v>0.83789999999999998</v>
      </c>
      <c r="AT70" s="142">
        <v>0.8236</v>
      </c>
      <c r="AU70" s="140">
        <v>0.84179999999999999</v>
      </c>
      <c r="AV70" s="140">
        <v>0.84109999999999996</v>
      </c>
      <c r="AW70" s="140">
        <v>0.82809999999999995</v>
      </c>
      <c r="AX70" s="140">
        <v>0.83299999999999996</v>
      </c>
      <c r="AY70" s="140">
        <v>0.81930000000000003</v>
      </c>
      <c r="AZ70" s="143">
        <v>0.82579999999999998</v>
      </c>
      <c r="BA70" s="140">
        <v>0.82189999999999996</v>
      </c>
      <c r="BB70" s="140">
        <v>0.8034</v>
      </c>
      <c r="BC70" s="140">
        <v>0.76219999999999999</v>
      </c>
      <c r="BD70" s="140">
        <v>0.77200000000000002</v>
      </c>
      <c r="BE70" s="140">
        <v>0.77359999999999995</v>
      </c>
      <c r="BF70" s="140">
        <v>0.75139999999999996</v>
      </c>
      <c r="BG70" s="140">
        <v>0.754</v>
      </c>
      <c r="BH70" s="140">
        <v>0.75380000000000003</v>
      </c>
      <c r="BI70" s="140">
        <v>0.74229999999999996</v>
      </c>
      <c r="BJ70" s="140">
        <v>0.72740000000000005</v>
      </c>
      <c r="BK70" s="140">
        <v>0.73199999999999998</v>
      </c>
      <c r="BL70" s="140">
        <v>0.72870000000000001</v>
      </c>
      <c r="BM70" s="140">
        <v>0.72509999999999997</v>
      </c>
      <c r="BN70" s="140">
        <v>0.72899999999999998</v>
      </c>
      <c r="BO70" s="140">
        <v>0.71989999999999998</v>
      </c>
      <c r="BP70" s="140">
        <v>0.69689999999999996</v>
      </c>
      <c r="BQ70" s="140">
        <v>0.69920000000000004</v>
      </c>
      <c r="BR70" s="140">
        <v>0.69189999999999996</v>
      </c>
      <c r="BS70" s="140">
        <v>0.69850000000000001</v>
      </c>
      <c r="BT70" s="140">
        <v>0.6976</v>
      </c>
      <c r="BU70" s="140">
        <v>0.68259999999999998</v>
      </c>
      <c r="BV70" s="140">
        <v>0.69310000000000005</v>
      </c>
      <c r="BW70" s="140">
        <v>0.68579999999999997</v>
      </c>
      <c r="BX70" s="140">
        <v>0.6875</v>
      </c>
      <c r="BY70" s="140">
        <v>0.68240000000000001</v>
      </c>
      <c r="BZ70" s="140">
        <v>0.67469999999999997</v>
      </c>
      <c r="CA70" s="140">
        <v>0.67230000000000001</v>
      </c>
      <c r="CB70" s="140">
        <v>0.66439999999999999</v>
      </c>
      <c r="CC70" s="140">
        <v>0.64959999999999996</v>
      </c>
      <c r="CD70" s="140">
        <v>0.65769999999999995</v>
      </c>
      <c r="CE70" s="140">
        <v>0.65069999999999995</v>
      </c>
      <c r="CF70" s="140">
        <v>0.64149999999999996</v>
      </c>
      <c r="CG70" s="140">
        <v>0.65269999999999995</v>
      </c>
      <c r="CH70" s="140">
        <v>0.65300000000000002</v>
      </c>
      <c r="CI70" s="140">
        <v>0.64929999999999999</v>
      </c>
      <c r="CJ70" s="140">
        <v>0.63919999999999999</v>
      </c>
      <c r="CK70" s="140">
        <v>0.63690000000000002</v>
      </c>
      <c r="CL70" s="140">
        <v>0.63849999999999996</v>
      </c>
      <c r="CM70" s="140">
        <v>0.61870000000000003</v>
      </c>
      <c r="CN70" s="140">
        <v>0.6079</v>
      </c>
      <c r="CO70" s="140">
        <v>0.59560000000000002</v>
      </c>
      <c r="CP70" s="140">
        <v>0.6038</v>
      </c>
      <c r="CQ70" s="140">
        <v>0.60340000000000005</v>
      </c>
      <c r="CR70" s="140">
        <v>0.58540000000000003</v>
      </c>
      <c r="CS70" s="140">
        <v>0.56850000000000001</v>
      </c>
      <c r="CT70" s="140">
        <v>0.5726</v>
      </c>
      <c r="CU70" s="140">
        <v>0.56559999999999999</v>
      </c>
      <c r="CV70" s="140">
        <v>0.54049999999999998</v>
      </c>
      <c r="CW70" s="140">
        <v>0.52400000000000002</v>
      </c>
      <c r="CX70" s="140">
        <v>0.50649999999999995</v>
      </c>
      <c r="CY70" s="140">
        <v>0.49220000000000003</v>
      </c>
      <c r="CZ70" s="140">
        <v>0.51329999999999998</v>
      </c>
      <c r="DA70" s="140">
        <v>0.4854</v>
      </c>
      <c r="DB70" s="140">
        <v>0.42730000000000001</v>
      </c>
      <c r="DC70" s="140" t="s">
        <v>337</v>
      </c>
      <c r="DD70" t="s">
        <v>337</v>
      </c>
    </row>
    <row r="71" spans="1:108" x14ac:dyDescent="0.25">
      <c r="B71">
        <v>2000</v>
      </c>
      <c r="C71" s="137">
        <v>0.80859999999999999</v>
      </c>
      <c r="D71" s="137">
        <v>0.79890000000000005</v>
      </c>
      <c r="E71" s="137">
        <v>0.83489999999999998</v>
      </c>
      <c r="F71" s="137">
        <v>1.0699999999999999E-2</v>
      </c>
      <c r="G71" s="137">
        <v>8.8000000000000005E-3</v>
      </c>
      <c r="H71" s="137">
        <v>6.6E-3</v>
      </c>
      <c r="I71" s="137">
        <v>0.8286</v>
      </c>
      <c r="J71" s="137">
        <v>0.8155</v>
      </c>
      <c r="K71" s="137">
        <v>0.84740000000000004</v>
      </c>
      <c r="L71" s="137">
        <v>0.78649999999999998</v>
      </c>
      <c r="M71" s="137">
        <v>0.78100000000000003</v>
      </c>
      <c r="N71" s="137">
        <v>0.8216</v>
      </c>
      <c r="O71" s="1">
        <v>1374</v>
      </c>
      <c r="P71" s="1">
        <v>2157</v>
      </c>
      <c r="Q71" s="1">
        <v>3341</v>
      </c>
      <c r="T71">
        <v>2001</v>
      </c>
      <c r="U71" s="140">
        <v>0.76900000000000002</v>
      </c>
      <c r="V71" s="140">
        <v>0.77100000000000002</v>
      </c>
      <c r="W71" s="140">
        <v>0.79600000000000004</v>
      </c>
      <c r="X71" s="140">
        <v>0.82840000000000003</v>
      </c>
      <c r="Y71" s="140">
        <v>0.83020000000000005</v>
      </c>
      <c r="Z71" s="140">
        <v>0.86550000000000005</v>
      </c>
      <c r="AA71" s="140">
        <v>0.77180000000000004</v>
      </c>
      <c r="AB71" s="140">
        <v>0.75680000000000003</v>
      </c>
      <c r="AC71" s="140">
        <v>0.78069999999999995</v>
      </c>
      <c r="AD71" s="140">
        <v>0.80030000000000001</v>
      </c>
      <c r="AE71" s="140">
        <v>0.78610000000000002</v>
      </c>
      <c r="AF71" s="142">
        <v>0.74399999999999999</v>
      </c>
      <c r="AG71" s="140">
        <v>0.82269999999999999</v>
      </c>
      <c r="AH71" s="140">
        <v>0.79859999999999998</v>
      </c>
      <c r="AI71" s="140">
        <v>0.75349999999999995</v>
      </c>
      <c r="AJ71" s="140">
        <v>0.78720000000000001</v>
      </c>
      <c r="AK71" s="140">
        <v>0.80959999999999999</v>
      </c>
      <c r="AL71" s="143">
        <v>0.78210000000000002</v>
      </c>
      <c r="AM71" s="140">
        <v>0.80479999999999996</v>
      </c>
      <c r="AN71" s="140">
        <v>0.79779999999999995</v>
      </c>
      <c r="AO71" s="140">
        <v>0.82050000000000001</v>
      </c>
      <c r="AP71" s="140">
        <v>0.83560000000000001</v>
      </c>
      <c r="AQ71" s="140">
        <v>0.84919999999999995</v>
      </c>
      <c r="AR71" s="140">
        <v>0.81630000000000003</v>
      </c>
      <c r="AS71" s="140">
        <v>0.84550000000000003</v>
      </c>
      <c r="AT71" s="142">
        <v>0.8256</v>
      </c>
      <c r="AU71" s="140">
        <v>0.86240000000000006</v>
      </c>
      <c r="AV71" s="140">
        <v>0.84219999999999995</v>
      </c>
      <c r="AW71" s="140">
        <v>0.82689999999999997</v>
      </c>
      <c r="AX71" s="140">
        <v>0.80410000000000004</v>
      </c>
      <c r="AY71" s="140">
        <v>0.83660000000000001</v>
      </c>
      <c r="AZ71" s="143">
        <v>0.81469999999999998</v>
      </c>
      <c r="BA71" s="140">
        <v>0.81820000000000004</v>
      </c>
      <c r="BB71" s="140">
        <v>0.82140000000000002</v>
      </c>
      <c r="BC71" s="140">
        <v>0.80549999999999999</v>
      </c>
      <c r="BD71" s="140">
        <v>0.78700000000000003</v>
      </c>
      <c r="BE71" s="140">
        <v>0.79290000000000005</v>
      </c>
      <c r="BF71" s="140">
        <v>0.78</v>
      </c>
      <c r="BG71" s="140">
        <v>0.75149999999999995</v>
      </c>
      <c r="BH71" s="140">
        <v>0.76700000000000002</v>
      </c>
      <c r="BI71" s="140">
        <v>0.77629999999999999</v>
      </c>
      <c r="BJ71" s="140">
        <v>0.75980000000000003</v>
      </c>
      <c r="BK71" s="140">
        <v>0.75019999999999998</v>
      </c>
      <c r="BL71" s="140">
        <v>0.72529999999999994</v>
      </c>
      <c r="BM71" s="140">
        <v>0.72719999999999996</v>
      </c>
      <c r="BN71" s="140">
        <v>0.72289999999999999</v>
      </c>
      <c r="BO71" s="140">
        <v>0.71899999999999997</v>
      </c>
      <c r="BP71" s="140">
        <v>0.70899999999999996</v>
      </c>
      <c r="BQ71" s="140">
        <v>0.70909999999999995</v>
      </c>
      <c r="BR71" s="140">
        <v>0.70750000000000002</v>
      </c>
      <c r="BS71" s="140">
        <v>0.70199999999999996</v>
      </c>
      <c r="BT71" s="140">
        <v>0.69799999999999995</v>
      </c>
      <c r="BU71" s="140">
        <v>0.7</v>
      </c>
      <c r="BV71" s="140">
        <v>0.70330000000000004</v>
      </c>
      <c r="BW71" s="140">
        <v>0.69650000000000001</v>
      </c>
      <c r="BX71" s="140">
        <v>0.69389999999999996</v>
      </c>
      <c r="BY71" s="140">
        <v>0.69330000000000003</v>
      </c>
      <c r="BZ71" s="140">
        <v>0.68400000000000005</v>
      </c>
      <c r="CA71" s="140">
        <v>0.68210000000000004</v>
      </c>
      <c r="CB71" s="140">
        <v>0.67459999999999998</v>
      </c>
      <c r="CC71" s="140">
        <v>0.66610000000000003</v>
      </c>
      <c r="CD71" s="140">
        <v>0.67069999999999996</v>
      </c>
      <c r="CE71" s="140">
        <v>0.66569999999999996</v>
      </c>
      <c r="CF71" s="140">
        <v>0.66379999999999995</v>
      </c>
      <c r="CG71" s="140">
        <v>0.65980000000000005</v>
      </c>
      <c r="CH71" s="140">
        <v>0.66400000000000003</v>
      </c>
      <c r="CI71" s="140">
        <v>0.65439999999999998</v>
      </c>
      <c r="CJ71" s="140">
        <v>0.63919999999999999</v>
      </c>
      <c r="CK71" s="140">
        <v>0.65200000000000002</v>
      </c>
      <c r="CL71" s="140">
        <v>0.64349999999999996</v>
      </c>
      <c r="CM71" s="140">
        <v>0.63109999999999999</v>
      </c>
      <c r="CN71" s="140">
        <v>0.62470000000000003</v>
      </c>
      <c r="CO71" s="140">
        <v>0.61040000000000005</v>
      </c>
      <c r="CP71" s="140">
        <v>0.60680000000000001</v>
      </c>
      <c r="CQ71" s="140">
        <v>0.59279999999999999</v>
      </c>
      <c r="CR71" s="140">
        <v>0.5857</v>
      </c>
      <c r="CS71" s="140">
        <v>0.57830000000000004</v>
      </c>
      <c r="CT71" s="140">
        <v>0.5726</v>
      </c>
      <c r="CU71" s="140">
        <v>0.56540000000000001</v>
      </c>
      <c r="CV71" s="140">
        <v>0.55100000000000005</v>
      </c>
      <c r="CW71" s="140">
        <v>0.52510000000000001</v>
      </c>
      <c r="CX71" s="140">
        <v>0.50549999999999995</v>
      </c>
      <c r="CY71" s="140">
        <v>0.50339999999999996</v>
      </c>
      <c r="CZ71" s="140">
        <v>0.50790000000000002</v>
      </c>
      <c r="DA71" s="140">
        <v>0.47020000000000001</v>
      </c>
      <c r="DB71" s="140">
        <v>0.41959999999999997</v>
      </c>
      <c r="DC71" s="140">
        <v>0.4168</v>
      </c>
    </row>
    <row r="72" spans="1:108" x14ac:dyDescent="0.25">
      <c r="B72">
        <v>2001</v>
      </c>
      <c r="C72" s="137">
        <v>0.78659999999999997</v>
      </c>
      <c r="D72" s="137">
        <v>0.82340000000000002</v>
      </c>
      <c r="E72" s="137">
        <v>0.83960000000000001</v>
      </c>
      <c r="F72" s="137">
        <v>1.03E-2</v>
      </c>
      <c r="G72" s="137">
        <v>8.2000000000000007E-3</v>
      </c>
      <c r="H72" s="137">
        <v>6.4000000000000003E-3</v>
      </c>
      <c r="I72" s="137">
        <v>0.80600000000000005</v>
      </c>
      <c r="J72" s="137">
        <v>0.83889999999999998</v>
      </c>
      <c r="K72" s="137">
        <v>0.85170000000000001</v>
      </c>
      <c r="L72" s="137">
        <v>0.76549999999999996</v>
      </c>
      <c r="M72" s="137">
        <v>0.80659999999999998</v>
      </c>
      <c r="N72" s="137">
        <v>0.8266</v>
      </c>
      <c r="O72" s="1">
        <v>1619</v>
      </c>
      <c r="P72" s="1">
        <v>2245</v>
      </c>
      <c r="Q72" s="1">
        <v>3459</v>
      </c>
      <c r="T72">
        <v>2002</v>
      </c>
      <c r="U72" s="140">
        <v>0.74870000000000003</v>
      </c>
      <c r="V72" s="140">
        <v>0.82189999999999996</v>
      </c>
      <c r="W72" s="140">
        <v>0.8206</v>
      </c>
      <c r="X72" s="140">
        <v>0.76839999999999997</v>
      </c>
      <c r="Y72" s="140">
        <v>0.81589999999999996</v>
      </c>
      <c r="Z72" s="140">
        <v>0.79010000000000002</v>
      </c>
      <c r="AA72" s="140">
        <v>0.80230000000000001</v>
      </c>
      <c r="AB72" s="140">
        <v>0.76729999999999998</v>
      </c>
      <c r="AC72" s="140">
        <v>0.80569999999999997</v>
      </c>
      <c r="AD72" s="140">
        <v>0.79810000000000003</v>
      </c>
      <c r="AE72" s="140">
        <v>0.80310000000000004</v>
      </c>
      <c r="AF72" s="142">
        <v>0.80189999999999995</v>
      </c>
      <c r="AG72" s="140">
        <v>0.7913</v>
      </c>
      <c r="AH72" s="140">
        <v>0.76819999999999999</v>
      </c>
      <c r="AI72" s="140">
        <v>0.76049999999999995</v>
      </c>
      <c r="AJ72" s="140">
        <v>0.83220000000000005</v>
      </c>
      <c r="AK72" s="140">
        <v>0.81359999999999999</v>
      </c>
      <c r="AL72" s="143">
        <v>0.79990000000000006</v>
      </c>
      <c r="AM72" s="140">
        <v>0.80249999999999999</v>
      </c>
      <c r="AN72" s="140">
        <v>0.79120000000000001</v>
      </c>
      <c r="AO72" s="140">
        <v>0.79020000000000001</v>
      </c>
      <c r="AP72" s="140">
        <v>0.80379999999999996</v>
      </c>
      <c r="AQ72" s="140">
        <v>0.8448</v>
      </c>
      <c r="AR72" s="140">
        <v>0.78680000000000005</v>
      </c>
      <c r="AS72" s="140">
        <v>0.83020000000000005</v>
      </c>
      <c r="AT72" s="142">
        <v>0.80710000000000004</v>
      </c>
      <c r="AU72" s="140">
        <v>0.81379999999999997</v>
      </c>
      <c r="AV72" s="140">
        <v>0.83199999999999996</v>
      </c>
      <c r="AW72" s="140">
        <v>0.8216</v>
      </c>
      <c r="AX72" s="140">
        <v>0.82620000000000005</v>
      </c>
      <c r="AY72" s="140">
        <v>0.82050000000000001</v>
      </c>
      <c r="AZ72" s="143">
        <v>0.84770000000000001</v>
      </c>
      <c r="BA72" s="140">
        <v>0.8165</v>
      </c>
      <c r="BB72" s="140">
        <v>0.81569999999999998</v>
      </c>
      <c r="BC72" s="140">
        <v>0.80940000000000001</v>
      </c>
      <c r="BD72" s="140">
        <v>0.80420000000000003</v>
      </c>
      <c r="BE72" s="140">
        <v>0.78700000000000003</v>
      </c>
      <c r="BF72" s="140">
        <v>0.78790000000000004</v>
      </c>
      <c r="BG72" s="140">
        <v>0.77659999999999996</v>
      </c>
      <c r="BH72" s="140">
        <v>0.77080000000000004</v>
      </c>
      <c r="BI72" s="140">
        <v>0.76290000000000002</v>
      </c>
      <c r="BJ72" s="140">
        <v>0.76019999999999999</v>
      </c>
      <c r="BK72" s="140">
        <v>0.74650000000000005</v>
      </c>
      <c r="BL72" s="140">
        <v>0.73270000000000002</v>
      </c>
      <c r="BM72" s="140">
        <v>0.72350000000000003</v>
      </c>
      <c r="BN72" s="140">
        <v>0.73640000000000005</v>
      </c>
      <c r="BO72" s="140">
        <v>0.72799999999999998</v>
      </c>
      <c r="BP72" s="140">
        <v>0.71540000000000004</v>
      </c>
      <c r="BQ72" s="140">
        <v>0.71009999999999995</v>
      </c>
      <c r="BR72" s="140">
        <v>0.7097</v>
      </c>
      <c r="BS72" s="140">
        <v>0.71619999999999995</v>
      </c>
      <c r="BT72" s="140">
        <v>0.70240000000000002</v>
      </c>
      <c r="BU72" s="140">
        <v>0.70399999999999996</v>
      </c>
      <c r="BV72" s="140">
        <v>0.69569999999999999</v>
      </c>
      <c r="BW72" s="140">
        <v>0.69920000000000004</v>
      </c>
      <c r="BX72" s="140">
        <v>0.69440000000000002</v>
      </c>
      <c r="BY72" s="140">
        <v>0.71319999999999995</v>
      </c>
      <c r="BZ72" s="140">
        <v>0.6925</v>
      </c>
      <c r="CA72" s="140">
        <v>0.68630000000000002</v>
      </c>
      <c r="CB72" s="140">
        <v>0.68240000000000001</v>
      </c>
      <c r="CC72" s="140">
        <v>0.67269999999999996</v>
      </c>
      <c r="CD72" s="140">
        <v>0.66849999999999998</v>
      </c>
      <c r="CE72" s="140">
        <v>0.66010000000000002</v>
      </c>
      <c r="CF72" s="140">
        <v>0.67730000000000001</v>
      </c>
      <c r="CG72" s="140">
        <v>0.66490000000000005</v>
      </c>
      <c r="CH72" s="140">
        <v>0.67979999999999996</v>
      </c>
      <c r="CI72" s="140">
        <v>0.66639999999999999</v>
      </c>
      <c r="CJ72" s="140">
        <v>0.65259999999999996</v>
      </c>
      <c r="CK72" s="140">
        <v>0.64610000000000001</v>
      </c>
      <c r="CL72" s="140">
        <v>0.64100000000000001</v>
      </c>
      <c r="CM72" s="140">
        <v>0.62880000000000003</v>
      </c>
      <c r="CN72" s="140">
        <v>0.61680000000000001</v>
      </c>
      <c r="CO72" s="140">
        <v>0.62419999999999998</v>
      </c>
      <c r="CP72" s="140">
        <v>0.60660000000000003</v>
      </c>
      <c r="CQ72" s="140">
        <v>0.60209999999999997</v>
      </c>
      <c r="CR72" s="140">
        <v>0.58409999999999995</v>
      </c>
      <c r="CS72" s="140">
        <v>0.59009999999999996</v>
      </c>
      <c r="CT72" s="140">
        <v>0.5675</v>
      </c>
      <c r="CU72" s="140">
        <v>0.56159999999999999</v>
      </c>
      <c r="CV72" s="140">
        <v>0.55010000000000003</v>
      </c>
      <c r="CW72" s="140">
        <v>0.52949999999999997</v>
      </c>
      <c r="CX72" s="140">
        <v>0.51339999999999997</v>
      </c>
      <c r="CY72" s="140">
        <v>0.50980000000000003</v>
      </c>
      <c r="CZ72" s="140">
        <v>0.47370000000000001</v>
      </c>
      <c r="DA72" s="140">
        <v>0.47349999999999998</v>
      </c>
      <c r="DB72" s="140">
        <v>0.42370000000000002</v>
      </c>
      <c r="DC72" s="140"/>
    </row>
    <row r="73" spans="1:108" x14ac:dyDescent="0.25">
      <c r="B73">
        <v>2002</v>
      </c>
      <c r="C73" s="137">
        <v>0.79820000000000002</v>
      </c>
      <c r="D73" s="137">
        <v>0.80810000000000004</v>
      </c>
      <c r="E73" s="137">
        <v>0.81540000000000001</v>
      </c>
      <c r="F73" s="137">
        <v>1.0500000000000001E-2</v>
      </c>
      <c r="G73" s="137">
        <v>8.2000000000000007E-3</v>
      </c>
      <c r="H73" s="137">
        <v>6.6E-3</v>
      </c>
      <c r="I73" s="137">
        <v>0.81789999999999996</v>
      </c>
      <c r="J73" s="137">
        <v>0.8236</v>
      </c>
      <c r="K73" s="137">
        <v>0.82789999999999997</v>
      </c>
      <c r="L73" s="137">
        <v>0.77669999999999995</v>
      </c>
      <c r="M73" s="137">
        <v>0.7913</v>
      </c>
      <c r="N73" s="137">
        <v>0.80200000000000005</v>
      </c>
      <c r="O73" s="1">
        <v>1501</v>
      </c>
      <c r="P73" s="1">
        <v>2379</v>
      </c>
      <c r="Q73" s="1">
        <v>3599</v>
      </c>
      <c r="T73">
        <v>2003</v>
      </c>
      <c r="U73" s="140">
        <v>0.74770000000000003</v>
      </c>
      <c r="V73" s="140">
        <v>0.82520000000000004</v>
      </c>
      <c r="W73" s="140">
        <v>0.83279999999999998</v>
      </c>
      <c r="X73" s="140">
        <v>0.83899999999999997</v>
      </c>
      <c r="Y73" s="140">
        <v>0.81599999999999995</v>
      </c>
      <c r="Z73" s="140">
        <v>0.83169999999999999</v>
      </c>
      <c r="AA73" s="140">
        <v>0.82909999999999995</v>
      </c>
      <c r="AB73" s="140">
        <v>0.78469999999999995</v>
      </c>
      <c r="AC73" s="140">
        <v>0.79110000000000003</v>
      </c>
      <c r="AD73" s="140">
        <v>0.84030000000000005</v>
      </c>
      <c r="AE73" s="140">
        <v>0.81559999999999999</v>
      </c>
      <c r="AF73" s="142">
        <v>0.80640000000000001</v>
      </c>
      <c r="AG73" s="140">
        <v>0.78139999999999998</v>
      </c>
      <c r="AH73" s="140">
        <v>0.80720000000000003</v>
      </c>
      <c r="AI73" s="140">
        <v>0.81140000000000001</v>
      </c>
      <c r="AJ73" s="140">
        <v>0.82299999999999995</v>
      </c>
      <c r="AK73" s="140">
        <v>0.80759999999999998</v>
      </c>
      <c r="AL73" s="143">
        <v>0.83020000000000005</v>
      </c>
      <c r="AM73" s="140">
        <v>0.81120000000000003</v>
      </c>
      <c r="AN73" s="140">
        <v>0.79900000000000004</v>
      </c>
      <c r="AO73" s="140">
        <v>0.80779999999999996</v>
      </c>
      <c r="AP73" s="140">
        <v>0.8276</v>
      </c>
      <c r="AQ73" s="140">
        <v>0.84519999999999995</v>
      </c>
      <c r="AR73" s="140">
        <v>0.83069999999999999</v>
      </c>
      <c r="AS73" s="140">
        <v>0.85299999999999998</v>
      </c>
      <c r="AT73" s="142">
        <v>0.8397</v>
      </c>
      <c r="AU73" s="140">
        <v>0.85399999999999998</v>
      </c>
      <c r="AV73" s="140">
        <v>0.84809999999999997</v>
      </c>
      <c r="AW73" s="140">
        <v>0.82489999999999997</v>
      </c>
      <c r="AX73" s="140">
        <v>0.83860000000000001</v>
      </c>
      <c r="AY73" s="140">
        <v>0.82820000000000005</v>
      </c>
      <c r="AZ73" s="143">
        <v>0.82840000000000003</v>
      </c>
      <c r="BA73" s="140">
        <v>0.81799999999999995</v>
      </c>
      <c r="BB73" s="140">
        <v>0.80110000000000003</v>
      </c>
      <c r="BC73" s="140">
        <v>0.80069999999999997</v>
      </c>
      <c r="BD73" s="140">
        <v>0.81850000000000001</v>
      </c>
      <c r="BE73" s="140">
        <v>0.80559999999999998</v>
      </c>
      <c r="BF73" s="140">
        <v>0.78159999999999996</v>
      </c>
      <c r="BG73" s="140">
        <v>0.7893</v>
      </c>
      <c r="BH73" s="140">
        <v>0.76270000000000004</v>
      </c>
      <c r="BI73" s="140">
        <v>0.77939999999999998</v>
      </c>
      <c r="BJ73" s="140">
        <v>0.76429999999999998</v>
      </c>
      <c r="BK73" s="140">
        <v>0.75800000000000001</v>
      </c>
      <c r="BL73" s="140">
        <v>0.76339999999999997</v>
      </c>
      <c r="BM73" s="140">
        <v>0.73809999999999998</v>
      </c>
      <c r="BN73" s="140">
        <v>0.73740000000000006</v>
      </c>
      <c r="BO73" s="140">
        <v>0.73629999999999995</v>
      </c>
      <c r="BP73" s="140">
        <v>0.72970000000000002</v>
      </c>
      <c r="BQ73" s="140">
        <v>0.71319999999999995</v>
      </c>
      <c r="BR73" s="140">
        <v>0.7046</v>
      </c>
      <c r="BS73" s="140">
        <v>0.71230000000000004</v>
      </c>
      <c r="BT73" s="140">
        <v>0.69689999999999996</v>
      </c>
      <c r="BU73" s="140">
        <v>0.69040000000000001</v>
      </c>
      <c r="BV73" s="140">
        <v>0.69199999999999995</v>
      </c>
      <c r="BW73" s="140">
        <v>0.69310000000000005</v>
      </c>
      <c r="BX73" s="140">
        <v>0.69220000000000004</v>
      </c>
      <c r="BY73" s="140">
        <v>0.69469999999999998</v>
      </c>
      <c r="BZ73" s="140">
        <v>0.68779999999999997</v>
      </c>
      <c r="CA73" s="140">
        <v>0.68600000000000005</v>
      </c>
      <c r="CB73" s="140">
        <v>0.67720000000000002</v>
      </c>
      <c r="CC73" s="140">
        <v>0.67359999999999998</v>
      </c>
      <c r="CD73" s="140">
        <v>0.67249999999999999</v>
      </c>
      <c r="CE73" s="140">
        <v>0.65390000000000004</v>
      </c>
      <c r="CF73" s="140">
        <v>0.65749999999999997</v>
      </c>
      <c r="CG73" s="140">
        <v>0.65839999999999999</v>
      </c>
      <c r="CH73" s="140">
        <v>0.66190000000000004</v>
      </c>
      <c r="CI73" s="140">
        <v>0.64370000000000005</v>
      </c>
      <c r="CJ73" s="140">
        <v>0.64710000000000001</v>
      </c>
      <c r="CK73" s="140">
        <v>0.6391</v>
      </c>
      <c r="CL73" s="140">
        <v>0.6371</v>
      </c>
      <c r="CM73" s="140">
        <v>0.61240000000000006</v>
      </c>
      <c r="CN73" s="140">
        <v>0.62229999999999996</v>
      </c>
      <c r="CO73" s="140">
        <v>0.60419999999999996</v>
      </c>
      <c r="CP73" s="140">
        <v>0.59530000000000005</v>
      </c>
      <c r="CQ73" s="140">
        <v>0.59279999999999999</v>
      </c>
      <c r="CR73" s="140">
        <v>0.58120000000000005</v>
      </c>
      <c r="CS73" s="140">
        <v>0.57269999999999999</v>
      </c>
      <c r="CT73" s="140">
        <v>0.5665</v>
      </c>
      <c r="CU73" s="140">
        <v>0.56210000000000004</v>
      </c>
      <c r="CV73" s="140">
        <v>0.53339999999999999</v>
      </c>
      <c r="CW73" s="140">
        <v>0.53590000000000004</v>
      </c>
      <c r="CX73" s="140">
        <v>0.50080000000000002</v>
      </c>
      <c r="CY73" s="140">
        <v>0.50339999999999996</v>
      </c>
      <c r="CZ73" s="140">
        <v>0.49809999999999999</v>
      </c>
      <c r="DA73" s="140">
        <v>0.46360000000000001</v>
      </c>
      <c r="DB73" s="140">
        <v>0.4163</v>
      </c>
      <c r="DC73" s="140"/>
    </row>
    <row r="74" spans="1:108" x14ac:dyDescent="0.25">
      <c r="B74">
        <v>2003</v>
      </c>
      <c r="C74" s="137">
        <v>0.81699999999999995</v>
      </c>
      <c r="D74" s="137">
        <v>0.82069999999999999</v>
      </c>
      <c r="E74" s="137">
        <v>0.84599999999999997</v>
      </c>
      <c r="F74" s="137">
        <v>9.9000000000000008E-3</v>
      </c>
      <c r="G74" s="137">
        <v>8.0000000000000002E-3</v>
      </c>
      <c r="H74" s="137">
        <v>6.1000000000000004E-3</v>
      </c>
      <c r="I74" s="137">
        <v>0.83540000000000003</v>
      </c>
      <c r="J74" s="137">
        <v>0.8357</v>
      </c>
      <c r="K74" s="137">
        <v>0.85770000000000002</v>
      </c>
      <c r="L74" s="137">
        <v>0.79669999999999996</v>
      </c>
      <c r="M74" s="137">
        <v>0.8044</v>
      </c>
      <c r="N74" s="137">
        <v>0.83350000000000002</v>
      </c>
      <c r="O74" s="1">
        <v>1573</v>
      </c>
      <c r="P74" s="1">
        <v>2417</v>
      </c>
      <c r="Q74" s="1">
        <v>3622</v>
      </c>
      <c r="T74">
        <v>2004</v>
      </c>
      <c r="U74" s="140">
        <v>0.77470000000000006</v>
      </c>
      <c r="V74" s="140">
        <v>0.83730000000000004</v>
      </c>
      <c r="W74" s="140">
        <v>0.83299999999999996</v>
      </c>
      <c r="X74" s="140">
        <v>0.82769999999999999</v>
      </c>
      <c r="Y74" s="140">
        <v>0.84240000000000004</v>
      </c>
      <c r="Z74" s="140">
        <v>0.85240000000000005</v>
      </c>
      <c r="AA74" s="140">
        <v>0.83179999999999998</v>
      </c>
      <c r="AB74" s="140">
        <v>0.81859999999999999</v>
      </c>
      <c r="AC74" s="140">
        <v>0.87009999999999998</v>
      </c>
      <c r="AD74" s="140">
        <v>0.82279999999999998</v>
      </c>
      <c r="AE74" s="140">
        <v>0.81330000000000002</v>
      </c>
      <c r="AF74" s="142">
        <v>0.80279999999999996</v>
      </c>
      <c r="AG74" s="140">
        <v>0.78149999999999997</v>
      </c>
      <c r="AH74" s="140">
        <v>0.77039999999999997</v>
      </c>
      <c r="AI74" s="140">
        <v>0.83879999999999999</v>
      </c>
      <c r="AJ74" s="140">
        <v>0.80689999999999995</v>
      </c>
      <c r="AK74" s="140">
        <v>0.79120000000000001</v>
      </c>
      <c r="AL74" s="143">
        <v>0.83009999999999995</v>
      </c>
      <c r="AM74" s="140">
        <v>0.83189999999999997</v>
      </c>
      <c r="AN74" s="140">
        <v>0.81920000000000004</v>
      </c>
      <c r="AO74" s="140">
        <v>0.84099999999999997</v>
      </c>
      <c r="AP74" s="140">
        <v>0.83030000000000004</v>
      </c>
      <c r="AQ74" s="140">
        <v>0.86909999999999998</v>
      </c>
      <c r="AR74" s="140">
        <v>0.82120000000000004</v>
      </c>
      <c r="AS74" s="140">
        <v>0.8508</v>
      </c>
      <c r="AT74" s="142">
        <v>0.85619999999999996</v>
      </c>
      <c r="AU74" s="140">
        <v>0.83809999999999996</v>
      </c>
      <c r="AV74" s="140">
        <v>0.86770000000000003</v>
      </c>
      <c r="AW74" s="140">
        <v>0.84709999999999996</v>
      </c>
      <c r="AX74" s="140">
        <v>0.84630000000000005</v>
      </c>
      <c r="AY74" s="140">
        <v>0.83220000000000005</v>
      </c>
      <c r="AZ74" s="143">
        <v>0.83340000000000003</v>
      </c>
      <c r="BA74" s="140">
        <v>0.81789999999999996</v>
      </c>
      <c r="BB74" s="140">
        <v>0.8135</v>
      </c>
      <c r="BC74" s="140">
        <v>0.82569999999999999</v>
      </c>
      <c r="BD74" s="140">
        <v>0.80810000000000004</v>
      </c>
      <c r="BE74" s="140">
        <v>0.80930000000000002</v>
      </c>
      <c r="BF74" s="140">
        <v>0.79720000000000002</v>
      </c>
      <c r="BG74" s="140">
        <v>0.80049999999999999</v>
      </c>
      <c r="BH74" s="140">
        <v>0.79049999999999998</v>
      </c>
      <c r="BI74" s="140">
        <v>0.79449999999999998</v>
      </c>
      <c r="BJ74" s="140">
        <v>0.77869999999999995</v>
      </c>
      <c r="BK74" s="140">
        <v>0.76239999999999997</v>
      </c>
      <c r="BL74" s="140">
        <v>0.76580000000000004</v>
      </c>
      <c r="BM74" s="140">
        <v>0.74850000000000005</v>
      </c>
      <c r="BN74" s="140">
        <v>0.74970000000000003</v>
      </c>
      <c r="BO74" s="140">
        <v>0.7399</v>
      </c>
      <c r="BP74" s="140">
        <v>0.73919999999999997</v>
      </c>
      <c r="BQ74" s="140">
        <v>0.72340000000000004</v>
      </c>
      <c r="BR74" s="140">
        <v>0.72199999999999998</v>
      </c>
      <c r="BS74" s="140">
        <v>0.72409999999999997</v>
      </c>
      <c r="BT74" s="140">
        <v>0.7046</v>
      </c>
      <c r="BU74" s="140">
        <v>0.7077</v>
      </c>
      <c r="BV74" s="140">
        <v>0.69769999999999999</v>
      </c>
      <c r="BW74" s="140">
        <v>0.6966</v>
      </c>
      <c r="BX74" s="140">
        <v>0.70250000000000001</v>
      </c>
      <c r="BY74" s="140">
        <v>0.70099999999999996</v>
      </c>
      <c r="BZ74" s="140">
        <v>0.69699999999999995</v>
      </c>
      <c r="CA74" s="140">
        <v>0.68830000000000002</v>
      </c>
      <c r="CB74" s="140">
        <v>0.6804</v>
      </c>
      <c r="CC74" s="140">
        <v>0.67720000000000002</v>
      </c>
      <c r="CD74" s="140">
        <v>0.66890000000000005</v>
      </c>
      <c r="CE74" s="140">
        <v>0.66890000000000005</v>
      </c>
      <c r="CF74" s="140">
        <v>0.67330000000000001</v>
      </c>
      <c r="CG74" s="140">
        <v>0.66269999999999996</v>
      </c>
      <c r="CH74" s="140">
        <v>0.66990000000000005</v>
      </c>
      <c r="CI74" s="140">
        <v>0.66390000000000005</v>
      </c>
      <c r="CJ74" s="140">
        <v>0.65839999999999999</v>
      </c>
      <c r="CK74" s="140">
        <v>0.65010000000000001</v>
      </c>
      <c r="CL74" s="140">
        <v>0.6401</v>
      </c>
      <c r="CM74" s="140">
        <v>0.62639999999999996</v>
      </c>
      <c r="CN74" s="140">
        <v>0.61809999999999998</v>
      </c>
      <c r="CO74" s="140">
        <v>0.61419999999999997</v>
      </c>
      <c r="CP74" s="140">
        <v>0.60499999999999998</v>
      </c>
      <c r="CQ74" s="140">
        <v>0.60089999999999999</v>
      </c>
      <c r="CR74" s="140">
        <v>0.58950000000000002</v>
      </c>
      <c r="CS74" s="140">
        <v>0.57869999999999999</v>
      </c>
      <c r="CT74" s="140">
        <v>0.57279999999999998</v>
      </c>
      <c r="CU74" s="140">
        <v>0.56410000000000005</v>
      </c>
      <c r="CV74" s="140">
        <v>0.54659999999999997</v>
      </c>
      <c r="CW74" s="140">
        <v>0.52200000000000002</v>
      </c>
      <c r="CX74" s="140">
        <v>0.51060000000000005</v>
      </c>
      <c r="CY74" s="140">
        <v>0.50629999999999997</v>
      </c>
      <c r="CZ74" s="140">
        <v>0.49020000000000002</v>
      </c>
      <c r="DA74" s="140">
        <v>0.47649999999999998</v>
      </c>
      <c r="DB74" s="140">
        <v>0.41460000000000002</v>
      </c>
      <c r="DC74" s="140"/>
    </row>
    <row r="75" spans="1:108" x14ac:dyDescent="0.25">
      <c r="B75">
        <v>2004</v>
      </c>
      <c r="C75" s="137">
        <v>0.80889999999999995</v>
      </c>
      <c r="D75" s="137">
        <v>0.84040000000000004</v>
      </c>
      <c r="E75" s="137">
        <v>0.84840000000000004</v>
      </c>
      <c r="F75" s="137">
        <v>9.9000000000000008E-3</v>
      </c>
      <c r="G75" s="137">
        <v>7.4000000000000003E-3</v>
      </c>
      <c r="H75" s="137">
        <v>6.0000000000000001E-3</v>
      </c>
      <c r="I75" s="137">
        <v>0.82730000000000004</v>
      </c>
      <c r="J75" s="137">
        <v>0.85440000000000005</v>
      </c>
      <c r="K75" s="137">
        <v>0.85970000000000002</v>
      </c>
      <c r="L75" s="137">
        <v>0.78859999999999997</v>
      </c>
      <c r="M75" s="137">
        <v>0.82530000000000003</v>
      </c>
      <c r="N75" s="137">
        <v>0.83630000000000004</v>
      </c>
      <c r="O75" s="1">
        <v>1629</v>
      </c>
      <c r="P75" s="1">
        <v>2531</v>
      </c>
      <c r="Q75" s="1">
        <v>3818</v>
      </c>
      <c r="T75">
        <v>2005</v>
      </c>
      <c r="U75" s="140">
        <v>0.78129999999999999</v>
      </c>
      <c r="V75" s="140">
        <v>0.8367</v>
      </c>
      <c r="W75" s="140">
        <v>0.83909999999999996</v>
      </c>
      <c r="X75" s="140">
        <v>0.83779999999999999</v>
      </c>
      <c r="Y75" s="140">
        <v>0.84930000000000005</v>
      </c>
      <c r="Z75" s="140">
        <v>0.8448</v>
      </c>
      <c r="AA75" s="140">
        <v>0.78069999999999995</v>
      </c>
      <c r="AB75" s="140">
        <v>0.78129999999999999</v>
      </c>
      <c r="AC75" s="140">
        <v>0.77659999999999996</v>
      </c>
      <c r="AD75" s="140">
        <v>0.87190000000000001</v>
      </c>
      <c r="AE75" s="140">
        <v>0.82240000000000002</v>
      </c>
      <c r="AF75" s="142">
        <v>0.78739999999999999</v>
      </c>
      <c r="AG75" s="140">
        <v>0.81369999999999998</v>
      </c>
      <c r="AH75" s="140">
        <v>0.82</v>
      </c>
      <c r="AI75" s="140">
        <v>0.79169999999999996</v>
      </c>
      <c r="AJ75" s="140">
        <v>0.8216</v>
      </c>
      <c r="AK75" s="140">
        <v>0.84309999999999996</v>
      </c>
      <c r="AL75" s="143">
        <v>0.85270000000000001</v>
      </c>
      <c r="AM75" s="140">
        <v>0.81479999999999997</v>
      </c>
      <c r="AN75" s="140">
        <v>0.84519999999999995</v>
      </c>
      <c r="AO75" s="140">
        <v>0.86029999999999995</v>
      </c>
      <c r="AP75" s="140">
        <v>0.84219999999999995</v>
      </c>
      <c r="AQ75" s="140">
        <v>0.84919999999999995</v>
      </c>
      <c r="AR75" s="140">
        <v>0.83679999999999999</v>
      </c>
      <c r="AS75" s="140">
        <v>0.84660000000000002</v>
      </c>
      <c r="AT75" s="142">
        <v>0.8448</v>
      </c>
      <c r="AU75" s="140">
        <v>0.83779999999999999</v>
      </c>
      <c r="AV75" s="140">
        <v>0.86729999999999996</v>
      </c>
      <c r="AW75" s="140">
        <v>0.85219999999999996</v>
      </c>
      <c r="AX75" s="140">
        <v>0.84860000000000002</v>
      </c>
      <c r="AY75" s="140">
        <v>0.82850000000000001</v>
      </c>
      <c r="AZ75" s="143">
        <v>0.81159999999999999</v>
      </c>
      <c r="BA75" s="140">
        <v>0.83760000000000001</v>
      </c>
      <c r="BB75" s="140">
        <v>0.84050000000000002</v>
      </c>
      <c r="BC75" s="140">
        <v>0.82689999999999997</v>
      </c>
      <c r="BD75" s="140">
        <v>0.82979999999999998</v>
      </c>
      <c r="BE75" s="140">
        <v>0.8296</v>
      </c>
      <c r="BF75" s="140">
        <v>0.81499999999999995</v>
      </c>
      <c r="BG75" s="140">
        <v>0.80310000000000004</v>
      </c>
      <c r="BH75" s="140">
        <v>0.80249999999999999</v>
      </c>
      <c r="BI75" s="140">
        <v>0.79859999999999998</v>
      </c>
      <c r="BJ75" s="140">
        <v>0.79259999999999997</v>
      </c>
      <c r="BK75" s="140">
        <v>0.77300000000000002</v>
      </c>
      <c r="BL75" s="140">
        <v>0.76029999999999998</v>
      </c>
      <c r="BM75" s="140">
        <v>0.748</v>
      </c>
      <c r="BN75" s="140">
        <v>0.75339999999999996</v>
      </c>
      <c r="BO75" s="140">
        <v>0.74650000000000005</v>
      </c>
      <c r="BP75" s="140">
        <v>0.73629999999999995</v>
      </c>
      <c r="BQ75" s="140">
        <v>0.72829999999999995</v>
      </c>
      <c r="BR75" s="140">
        <v>0.72709999999999997</v>
      </c>
      <c r="BS75" s="140">
        <v>0.72750000000000004</v>
      </c>
      <c r="BT75" s="140">
        <v>0.71160000000000001</v>
      </c>
      <c r="BU75" s="140">
        <v>0.71</v>
      </c>
      <c r="BV75" s="140">
        <v>0.70599999999999996</v>
      </c>
      <c r="BW75" s="140">
        <v>0.70350000000000001</v>
      </c>
      <c r="BX75" s="140">
        <v>0.6996</v>
      </c>
      <c r="BY75" s="140">
        <v>0.70450000000000002</v>
      </c>
      <c r="BZ75" s="140">
        <v>0.6986</v>
      </c>
      <c r="CA75" s="140">
        <v>0.69510000000000005</v>
      </c>
      <c r="CB75" s="140">
        <v>0.68700000000000006</v>
      </c>
      <c r="CC75" s="140">
        <v>0.68159999999999998</v>
      </c>
      <c r="CD75" s="140">
        <v>0.6744</v>
      </c>
      <c r="CE75" s="140">
        <v>0.67430000000000001</v>
      </c>
      <c r="CF75" s="140">
        <v>0.66610000000000003</v>
      </c>
      <c r="CG75" s="140">
        <v>0.66220000000000001</v>
      </c>
      <c r="CH75" s="140">
        <v>0.67679999999999996</v>
      </c>
      <c r="CI75" s="140">
        <v>0.67320000000000002</v>
      </c>
      <c r="CJ75" s="140">
        <v>0.66049999999999998</v>
      </c>
      <c r="CK75" s="140">
        <v>0.65649999999999997</v>
      </c>
      <c r="CL75" s="140">
        <v>0.64790000000000003</v>
      </c>
      <c r="CM75" s="140">
        <v>0.62939999999999996</v>
      </c>
      <c r="CN75" s="140">
        <v>0.61529999999999996</v>
      </c>
      <c r="CO75" s="140">
        <v>0.61270000000000002</v>
      </c>
      <c r="CP75" s="140">
        <v>0.60729999999999995</v>
      </c>
      <c r="CQ75" s="140">
        <v>0.6018</v>
      </c>
      <c r="CR75" s="140">
        <v>0.59119999999999995</v>
      </c>
      <c r="CS75" s="140">
        <v>0.5796</v>
      </c>
      <c r="CT75" s="140">
        <v>0.5776</v>
      </c>
      <c r="CU75" s="140">
        <v>0.55079999999999996</v>
      </c>
      <c r="CV75" s="140">
        <v>0.54390000000000005</v>
      </c>
      <c r="CW75" s="140">
        <v>0.53139999999999998</v>
      </c>
      <c r="CX75" s="140">
        <v>0.5222</v>
      </c>
      <c r="CY75" s="140">
        <v>0.52110000000000001</v>
      </c>
      <c r="CZ75" s="140">
        <v>0.50209999999999999</v>
      </c>
      <c r="DA75" s="140">
        <v>0.49149999999999999</v>
      </c>
      <c r="DB75" s="140">
        <v>0.42299999999999999</v>
      </c>
      <c r="DC75" s="140"/>
    </row>
    <row r="76" spans="1:108" x14ac:dyDescent="0.25">
      <c r="B76">
        <v>2005</v>
      </c>
      <c r="C76" s="137">
        <v>0.8276</v>
      </c>
      <c r="D76" s="137">
        <v>0.84399999999999997</v>
      </c>
      <c r="E76" s="137">
        <v>0.84760000000000002</v>
      </c>
      <c r="F76" s="137">
        <v>9.2999999999999992E-3</v>
      </c>
      <c r="G76" s="137">
        <v>7.4000000000000003E-3</v>
      </c>
      <c r="H76" s="137">
        <v>5.7999999999999996E-3</v>
      </c>
      <c r="I76" s="137">
        <v>0.84489999999999998</v>
      </c>
      <c r="J76" s="137">
        <v>0.8579</v>
      </c>
      <c r="K76" s="137">
        <v>0.85870000000000002</v>
      </c>
      <c r="L76" s="137">
        <v>0.80859999999999999</v>
      </c>
      <c r="M76" s="137">
        <v>0.82889999999999997</v>
      </c>
      <c r="N76" s="137">
        <v>0.83579999999999999</v>
      </c>
      <c r="O76" s="1">
        <v>1694</v>
      </c>
      <c r="P76" s="1">
        <v>2519</v>
      </c>
      <c r="Q76" s="1">
        <v>3998</v>
      </c>
      <c r="T76">
        <v>2006</v>
      </c>
      <c r="U76" s="140">
        <v>0.77929999999999999</v>
      </c>
      <c r="V76" s="140">
        <v>0.80840000000000001</v>
      </c>
      <c r="W76" s="140">
        <v>0.84899999999999998</v>
      </c>
      <c r="X76" s="140">
        <v>0.83620000000000005</v>
      </c>
      <c r="Y76" s="140">
        <v>0.87570000000000003</v>
      </c>
      <c r="Z76" s="140">
        <v>0.86070000000000002</v>
      </c>
      <c r="AA76" s="140">
        <v>0.82040000000000002</v>
      </c>
      <c r="AB76" s="140">
        <v>0.86499999999999999</v>
      </c>
      <c r="AC76" s="140">
        <v>0.81599999999999995</v>
      </c>
      <c r="AD76" s="140">
        <v>0.84760000000000002</v>
      </c>
      <c r="AE76" s="140">
        <v>0.79490000000000005</v>
      </c>
      <c r="AF76" s="142">
        <v>0.76980000000000004</v>
      </c>
      <c r="AG76" s="140">
        <v>0.82010000000000005</v>
      </c>
      <c r="AH76" s="140">
        <v>0.8105</v>
      </c>
      <c r="AI76" s="140">
        <v>0.84379999999999999</v>
      </c>
      <c r="AJ76" s="140">
        <v>0.81589999999999996</v>
      </c>
      <c r="AK76" s="140">
        <v>0.82340000000000002</v>
      </c>
      <c r="AL76" s="143">
        <v>0.8367</v>
      </c>
      <c r="AM76" s="140">
        <v>0.82930000000000004</v>
      </c>
      <c r="AN76" s="140">
        <v>0.7954</v>
      </c>
      <c r="AO76" s="140">
        <v>0.78410000000000002</v>
      </c>
      <c r="AP76" s="140">
        <v>0.85809999999999997</v>
      </c>
      <c r="AQ76" s="140">
        <v>0.84299999999999997</v>
      </c>
      <c r="AR76" s="140">
        <v>0.85029999999999994</v>
      </c>
      <c r="AS76" s="140">
        <v>0.8478</v>
      </c>
      <c r="AT76" s="142">
        <v>0.86119999999999997</v>
      </c>
      <c r="AU76" s="140">
        <v>0.84689999999999999</v>
      </c>
      <c r="AV76" s="140">
        <v>0.82799999999999996</v>
      </c>
      <c r="AW76" s="140">
        <v>0.87</v>
      </c>
      <c r="AX76" s="140">
        <v>0.84719999999999995</v>
      </c>
      <c r="AY76" s="140">
        <v>0.84389999999999998</v>
      </c>
      <c r="AZ76" s="143">
        <v>0.83709999999999996</v>
      </c>
      <c r="BA76" s="140">
        <v>0.81969999999999998</v>
      </c>
      <c r="BB76" s="140">
        <v>0.83530000000000004</v>
      </c>
      <c r="BC76" s="140">
        <v>0.84219999999999995</v>
      </c>
      <c r="BD76" s="140">
        <v>0.83240000000000003</v>
      </c>
      <c r="BE76" s="140">
        <v>0.81889999999999996</v>
      </c>
      <c r="BF76" s="140">
        <v>0.81389999999999996</v>
      </c>
      <c r="BG76" s="140">
        <v>0.8075</v>
      </c>
      <c r="BH76" s="140">
        <v>0.80130000000000001</v>
      </c>
      <c r="BI76" s="140">
        <v>0.79120000000000001</v>
      </c>
      <c r="BJ76" s="140">
        <v>0.7893</v>
      </c>
      <c r="BK76" s="140">
        <v>0.77639999999999998</v>
      </c>
      <c r="BL76" s="140">
        <v>0.77900000000000003</v>
      </c>
      <c r="BM76" s="140">
        <v>0.77310000000000001</v>
      </c>
      <c r="BN76" s="140">
        <v>0.75660000000000005</v>
      </c>
      <c r="BO76" s="140">
        <v>0.75529999999999997</v>
      </c>
      <c r="BP76" s="140">
        <v>0.75639999999999996</v>
      </c>
      <c r="BQ76" s="140">
        <v>0.74429999999999996</v>
      </c>
      <c r="BR76" s="140">
        <v>0.72699999999999998</v>
      </c>
      <c r="BS76" s="140">
        <v>0.7298</v>
      </c>
      <c r="BT76" s="140">
        <v>0.7198</v>
      </c>
      <c r="BU76" s="140">
        <v>0.71899999999999997</v>
      </c>
      <c r="BV76" s="140">
        <v>0.70799999999999996</v>
      </c>
      <c r="BW76" s="140">
        <v>0.70450000000000002</v>
      </c>
      <c r="BX76" s="140">
        <v>0.71079999999999999</v>
      </c>
      <c r="BY76" s="140">
        <v>0.70330000000000004</v>
      </c>
      <c r="BZ76" s="140">
        <v>0.70250000000000001</v>
      </c>
      <c r="CA76" s="140">
        <v>0.71079999999999999</v>
      </c>
      <c r="CB76" s="140">
        <v>0.70809999999999995</v>
      </c>
      <c r="CC76" s="140">
        <v>0.70530000000000004</v>
      </c>
      <c r="CD76" s="140">
        <v>0.69379999999999997</v>
      </c>
      <c r="CE76" s="140">
        <v>0.68720000000000003</v>
      </c>
      <c r="CF76" s="140">
        <v>0.68869999999999998</v>
      </c>
      <c r="CG76" s="140">
        <v>0.67689999999999995</v>
      </c>
      <c r="CH76" s="140">
        <v>0.69430000000000003</v>
      </c>
      <c r="CI76" s="140">
        <v>0.67520000000000002</v>
      </c>
      <c r="CJ76" s="140">
        <v>0.66110000000000002</v>
      </c>
      <c r="CK76" s="140">
        <v>0.67259999999999998</v>
      </c>
      <c r="CL76" s="140">
        <v>0.6542</v>
      </c>
      <c r="CM76" s="140">
        <v>0.65500000000000003</v>
      </c>
      <c r="CN76" s="140">
        <v>0.64239999999999997</v>
      </c>
      <c r="CO76" s="140">
        <v>0.63149999999999995</v>
      </c>
      <c r="CP76" s="140">
        <v>0.61499999999999999</v>
      </c>
      <c r="CQ76" s="140">
        <v>0.61309999999999998</v>
      </c>
      <c r="CR76" s="140">
        <v>0.58699999999999997</v>
      </c>
      <c r="CS76" s="140">
        <v>0.58530000000000004</v>
      </c>
      <c r="CT76" s="140">
        <v>0.57720000000000005</v>
      </c>
      <c r="CU76" s="140">
        <v>0.55859999999999999</v>
      </c>
      <c r="CV76" s="140">
        <v>0.55300000000000005</v>
      </c>
      <c r="CW76" s="140">
        <v>0.53949999999999998</v>
      </c>
      <c r="CX76" s="140">
        <v>0.50260000000000005</v>
      </c>
      <c r="CY76" s="140">
        <v>0.51129999999999998</v>
      </c>
      <c r="CZ76" s="140">
        <v>0.49299999999999999</v>
      </c>
      <c r="DA76" s="140">
        <v>0.48649999999999999</v>
      </c>
      <c r="DB76" s="140">
        <v>0.41720000000000002</v>
      </c>
      <c r="DC76" s="140"/>
    </row>
    <row r="77" spans="1:108" x14ac:dyDescent="0.25">
      <c r="B77">
        <v>2006</v>
      </c>
      <c r="C77" s="137">
        <v>0.82640000000000002</v>
      </c>
      <c r="D77" s="137">
        <v>0.82420000000000004</v>
      </c>
      <c r="E77" s="137">
        <v>0.84599999999999997</v>
      </c>
      <c r="F77" s="137">
        <v>9.5999999999999992E-3</v>
      </c>
      <c r="G77" s="137">
        <v>7.7000000000000002E-3</v>
      </c>
      <c r="H77" s="137">
        <v>5.7999999999999996E-3</v>
      </c>
      <c r="I77" s="137">
        <v>0.84430000000000005</v>
      </c>
      <c r="J77" s="137">
        <v>0.83879999999999999</v>
      </c>
      <c r="K77" s="137">
        <v>0.85699999999999998</v>
      </c>
      <c r="L77" s="137">
        <v>0.80659999999999998</v>
      </c>
      <c r="M77" s="137">
        <v>0.8085</v>
      </c>
      <c r="N77" s="137">
        <v>0.83420000000000005</v>
      </c>
      <c r="O77" s="1">
        <v>1598</v>
      </c>
      <c r="P77" s="1">
        <v>2546</v>
      </c>
      <c r="Q77" s="1">
        <v>4075</v>
      </c>
      <c r="T77">
        <v>2007</v>
      </c>
      <c r="U77" s="140">
        <v>0.78490000000000004</v>
      </c>
      <c r="V77" s="140">
        <v>0.79879999999999995</v>
      </c>
      <c r="W77" s="140">
        <v>0.85040000000000004</v>
      </c>
      <c r="X77" s="140">
        <v>0.83860000000000001</v>
      </c>
      <c r="Y77" s="140">
        <v>0.84809999999999997</v>
      </c>
      <c r="Z77" s="140">
        <v>0.84330000000000005</v>
      </c>
      <c r="AA77" s="140">
        <v>0.83340000000000003</v>
      </c>
      <c r="AB77" s="140">
        <v>0.80030000000000001</v>
      </c>
      <c r="AC77" s="140">
        <v>0.82330000000000003</v>
      </c>
      <c r="AD77" s="140">
        <v>0.8367</v>
      </c>
      <c r="AE77" s="140">
        <v>0.8095</v>
      </c>
      <c r="AF77" s="142">
        <v>0.79179999999999995</v>
      </c>
      <c r="AG77" s="140">
        <v>0.81310000000000004</v>
      </c>
      <c r="AH77" s="140">
        <v>0.84299999999999997</v>
      </c>
      <c r="AI77" s="140">
        <v>0.84260000000000002</v>
      </c>
      <c r="AJ77" s="140">
        <v>0.83819999999999995</v>
      </c>
      <c r="AK77" s="140">
        <v>0.87180000000000002</v>
      </c>
      <c r="AL77" s="143">
        <v>0.87350000000000005</v>
      </c>
      <c r="AM77" s="140">
        <v>0.82799999999999996</v>
      </c>
      <c r="AN77" s="140">
        <v>0.81769999999999998</v>
      </c>
      <c r="AO77" s="140">
        <v>0.81740000000000002</v>
      </c>
      <c r="AP77" s="140">
        <v>0.85770000000000002</v>
      </c>
      <c r="AQ77" s="140">
        <v>0.84299999999999997</v>
      </c>
      <c r="AR77" s="140">
        <v>0.82769999999999999</v>
      </c>
      <c r="AS77" s="140">
        <v>0.85219999999999996</v>
      </c>
      <c r="AT77" s="142">
        <v>0.85409999999999997</v>
      </c>
      <c r="AU77" s="140">
        <v>0.82950000000000002</v>
      </c>
      <c r="AV77" s="140">
        <v>0.85709999999999997</v>
      </c>
      <c r="AW77" s="140">
        <v>0.84470000000000001</v>
      </c>
      <c r="AX77" s="140">
        <v>0.86150000000000004</v>
      </c>
      <c r="AY77" s="140">
        <v>0.85960000000000003</v>
      </c>
      <c r="AZ77" s="143">
        <v>0.84279999999999999</v>
      </c>
      <c r="BA77" s="140">
        <v>0.85850000000000004</v>
      </c>
      <c r="BB77" s="140">
        <v>0.84619999999999995</v>
      </c>
      <c r="BC77" s="140">
        <v>0.82530000000000003</v>
      </c>
      <c r="BD77" s="140">
        <v>0.8196</v>
      </c>
      <c r="BE77" s="140">
        <v>0.82479999999999998</v>
      </c>
      <c r="BF77" s="140">
        <v>0.82440000000000002</v>
      </c>
      <c r="BG77" s="140">
        <v>0.82120000000000004</v>
      </c>
      <c r="BH77" s="140">
        <v>0.7964</v>
      </c>
      <c r="BI77" s="140">
        <v>0.80079999999999996</v>
      </c>
      <c r="BJ77" s="140">
        <v>0.80120000000000002</v>
      </c>
      <c r="BK77" s="140">
        <v>0.79520000000000002</v>
      </c>
      <c r="BL77" s="140">
        <v>0.78749999999999998</v>
      </c>
      <c r="BM77" s="140">
        <v>0.7752</v>
      </c>
      <c r="BN77" s="140">
        <v>0.77310000000000001</v>
      </c>
      <c r="BO77" s="140">
        <v>0.76480000000000004</v>
      </c>
      <c r="BP77" s="140">
        <v>0.75009999999999999</v>
      </c>
      <c r="BQ77" s="140">
        <v>0.73370000000000002</v>
      </c>
      <c r="BR77" s="140">
        <v>0.74170000000000003</v>
      </c>
      <c r="BS77" s="140">
        <v>0.74619999999999997</v>
      </c>
      <c r="BT77" s="140">
        <v>0.7198</v>
      </c>
      <c r="BU77" s="140">
        <v>0.73040000000000005</v>
      </c>
      <c r="BV77" s="140">
        <v>0.71289999999999998</v>
      </c>
      <c r="BW77" s="140">
        <v>0.7107</v>
      </c>
      <c r="BX77" s="140">
        <v>0.71360000000000001</v>
      </c>
      <c r="BY77" s="140">
        <v>0.71840000000000004</v>
      </c>
      <c r="BZ77" s="140">
        <v>0.7147</v>
      </c>
      <c r="CA77" s="140">
        <v>0.71430000000000005</v>
      </c>
      <c r="CB77" s="140">
        <v>0.71550000000000002</v>
      </c>
      <c r="CC77" s="140">
        <v>0.71950000000000003</v>
      </c>
      <c r="CD77" s="140">
        <v>0.70569999999999999</v>
      </c>
      <c r="CE77" s="140">
        <v>0.70140000000000002</v>
      </c>
      <c r="CF77" s="140">
        <v>0.69710000000000005</v>
      </c>
      <c r="CG77" s="140">
        <v>0.68700000000000006</v>
      </c>
      <c r="CH77" s="140">
        <v>0.70669999999999999</v>
      </c>
      <c r="CI77" s="140">
        <v>0.68440000000000001</v>
      </c>
      <c r="CJ77" s="140">
        <v>0.68559999999999999</v>
      </c>
      <c r="CK77" s="140">
        <v>0.66669999999999996</v>
      </c>
      <c r="CL77" s="140">
        <v>0.66710000000000003</v>
      </c>
      <c r="CM77" s="140">
        <v>0.66139999999999999</v>
      </c>
      <c r="CN77" s="140">
        <v>0.64380000000000004</v>
      </c>
      <c r="CO77" s="140">
        <v>0.6472</v>
      </c>
      <c r="CP77" s="140">
        <v>0.63349999999999995</v>
      </c>
      <c r="CQ77" s="140">
        <v>0.63249999999999995</v>
      </c>
      <c r="CR77" s="140">
        <v>0.62070000000000003</v>
      </c>
      <c r="CS77" s="140">
        <v>0.59960000000000002</v>
      </c>
      <c r="CT77" s="140">
        <v>0.59860000000000002</v>
      </c>
      <c r="CU77" s="140">
        <v>0.57930000000000004</v>
      </c>
      <c r="CV77" s="140">
        <v>0.54879999999999995</v>
      </c>
      <c r="CW77" s="140">
        <v>0.53380000000000005</v>
      </c>
      <c r="CX77" s="140">
        <v>0.53290000000000004</v>
      </c>
      <c r="CY77" s="140">
        <v>0.50970000000000004</v>
      </c>
      <c r="CZ77" s="140">
        <v>0.50700000000000001</v>
      </c>
      <c r="DA77" s="140">
        <v>0.49130000000000001</v>
      </c>
      <c r="DB77" s="140">
        <v>0.42530000000000001</v>
      </c>
      <c r="DC77" s="140"/>
    </row>
    <row r="78" spans="1:108" x14ac:dyDescent="0.25">
      <c r="B78">
        <v>2007</v>
      </c>
      <c r="C78" s="137">
        <v>0.85589999999999999</v>
      </c>
      <c r="D78" s="137">
        <v>0.83420000000000005</v>
      </c>
      <c r="E78" s="137">
        <v>0.84489999999999998</v>
      </c>
      <c r="F78" s="137">
        <v>8.8000000000000005E-3</v>
      </c>
      <c r="G78" s="137">
        <v>7.4000000000000003E-3</v>
      </c>
      <c r="H78" s="137">
        <v>5.7000000000000002E-3</v>
      </c>
      <c r="I78" s="137">
        <v>0.87209999999999999</v>
      </c>
      <c r="J78" s="137">
        <v>0.84819999999999995</v>
      </c>
      <c r="K78" s="137">
        <v>0.85580000000000001</v>
      </c>
      <c r="L78" s="137">
        <v>0.83779999999999999</v>
      </c>
      <c r="M78" s="137">
        <v>0.81899999999999995</v>
      </c>
      <c r="N78" s="137">
        <v>0.83330000000000004</v>
      </c>
      <c r="O78" s="1">
        <v>1646</v>
      </c>
      <c r="P78" s="1">
        <v>2608</v>
      </c>
      <c r="Q78" s="1">
        <v>4245</v>
      </c>
      <c r="T78">
        <v>2008</v>
      </c>
      <c r="U78" s="140">
        <v>0.76480000000000004</v>
      </c>
      <c r="V78" s="140">
        <v>0.84379999999999999</v>
      </c>
      <c r="W78" s="140">
        <v>0.8911</v>
      </c>
      <c r="X78" s="140">
        <v>0.82230000000000003</v>
      </c>
      <c r="Y78" s="140">
        <v>0.81469999999999998</v>
      </c>
      <c r="Z78" s="140">
        <v>0.82550000000000001</v>
      </c>
      <c r="AA78" s="140">
        <v>0.82589999999999997</v>
      </c>
      <c r="AB78" s="140">
        <v>0.80300000000000005</v>
      </c>
      <c r="AC78" s="140">
        <v>0.80959999999999999</v>
      </c>
      <c r="AD78" s="140">
        <v>0.79520000000000002</v>
      </c>
      <c r="AE78" s="140">
        <v>0.82489999999999997</v>
      </c>
      <c r="AF78" s="142">
        <v>0.77470000000000006</v>
      </c>
      <c r="AG78" s="140">
        <v>0.86570000000000003</v>
      </c>
      <c r="AH78" s="140">
        <v>0.82599999999999996</v>
      </c>
      <c r="AI78" s="140">
        <v>0.84179999999999999</v>
      </c>
      <c r="AJ78" s="140">
        <v>0.80179999999999996</v>
      </c>
      <c r="AK78" s="140">
        <v>0.87470000000000003</v>
      </c>
      <c r="AL78" s="143">
        <v>0.84540000000000004</v>
      </c>
      <c r="AM78" s="140">
        <v>0.85929999999999995</v>
      </c>
      <c r="AN78" s="140">
        <v>0.8236</v>
      </c>
      <c r="AO78" s="140">
        <v>0.84970000000000001</v>
      </c>
      <c r="AP78" s="140">
        <v>0.82950000000000002</v>
      </c>
      <c r="AQ78" s="140">
        <v>0.84560000000000002</v>
      </c>
      <c r="AR78" s="140">
        <v>0.86519999999999997</v>
      </c>
      <c r="AS78" s="140">
        <v>0.87480000000000002</v>
      </c>
      <c r="AT78" s="142">
        <v>0.85880000000000001</v>
      </c>
      <c r="AU78" s="140">
        <v>0.86360000000000003</v>
      </c>
      <c r="AV78" s="140">
        <v>0.85370000000000001</v>
      </c>
      <c r="AW78" s="140">
        <v>0.85089999999999999</v>
      </c>
      <c r="AX78" s="140">
        <v>0.85340000000000005</v>
      </c>
      <c r="AY78" s="140">
        <v>0.85050000000000003</v>
      </c>
      <c r="AZ78" s="143">
        <v>0.86799999999999999</v>
      </c>
      <c r="BA78" s="140">
        <v>0.85160000000000002</v>
      </c>
      <c r="BB78" s="140">
        <v>0.84599999999999997</v>
      </c>
      <c r="BC78" s="140">
        <v>0.83360000000000001</v>
      </c>
      <c r="BD78" s="140">
        <v>0.82369999999999999</v>
      </c>
      <c r="BE78" s="140">
        <v>0.83499999999999996</v>
      </c>
      <c r="BF78" s="140">
        <v>0.82140000000000002</v>
      </c>
      <c r="BG78" s="140">
        <v>0.82620000000000005</v>
      </c>
      <c r="BH78" s="140">
        <v>0.81589999999999996</v>
      </c>
      <c r="BI78" s="140">
        <v>0.80789999999999995</v>
      </c>
      <c r="BJ78" s="140">
        <v>0.80489999999999995</v>
      </c>
      <c r="BK78" s="140">
        <v>0.7954</v>
      </c>
      <c r="BL78" s="140">
        <v>0.7792</v>
      </c>
      <c r="BM78" s="140">
        <v>0.78259999999999996</v>
      </c>
      <c r="BN78" s="140">
        <v>0.77290000000000003</v>
      </c>
      <c r="BO78" s="140">
        <v>0.77370000000000005</v>
      </c>
      <c r="BP78" s="140">
        <v>0.75790000000000002</v>
      </c>
      <c r="BQ78" s="140">
        <v>0.75260000000000005</v>
      </c>
      <c r="BR78" s="140">
        <v>0.74270000000000003</v>
      </c>
      <c r="BS78" s="140">
        <v>0.75029999999999997</v>
      </c>
      <c r="BT78" s="140">
        <v>0.73819999999999997</v>
      </c>
      <c r="BU78" s="140">
        <v>0.73</v>
      </c>
      <c r="BV78" s="140">
        <v>0.72340000000000004</v>
      </c>
      <c r="BW78" s="140">
        <v>0.71860000000000002</v>
      </c>
      <c r="BX78" s="140">
        <v>0.71840000000000004</v>
      </c>
      <c r="BY78" s="140">
        <v>0.71109999999999995</v>
      </c>
      <c r="BZ78" s="140">
        <v>0.71309999999999996</v>
      </c>
      <c r="CA78" s="140">
        <v>0.70520000000000005</v>
      </c>
      <c r="CB78" s="140">
        <v>0.70679999999999998</v>
      </c>
      <c r="CC78" s="140">
        <v>0.70960000000000001</v>
      </c>
      <c r="CD78" s="140">
        <v>0.71279999999999999</v>
      </c>
      <c r="CE78" s="140">
        <v>0.70599999999999996</v>
      </c>
      <c r="CF78" s="140">
        <v>0.69969999999999999</v>
      </c>
      <c r="CG78" s="140">
        <v>0.68210000000000004</v>
      </c>
      <c r="CH78" s="140">
        <v>0.70669999999999999</v>
      </c>
      <c r="CI78" s="140">
        <v>0.68689999999999996</v>
      </c>
      <c r="CJ78" s="140">
        <v>0.6724</v>
      </c>
      <c r="CK78" s="140">
        <v>0.67069999999999996</v>
      </c>
      <c r="CL78" s="140">
        <v>0.66369999999999996</v>
      </c>
      <c r="CM78" s="140">
        <v>0.64329999999999998</v>
      </c>
      <c r="CN78" s="140">
        <v>0.63900000000000001</v>
      </c>
      <c r="CO78" s="140">
        <v>0.64449999999999996</v>
      </c>
      <c r="CP78" s="140">
        <v>0.62749999999999995</v>
      </c>
      <c r="CQ78" s="140">
        <v>0.61399999999999999</v>
      </c>
      <c r="CR78" s="140">
        <v>0.59799999999999998</v>
      </c>
      <c r="CS78" s="140">
        <v>0.59230000000000005</v>
      </c>
      <c r="CT78" s="140">
        <v>0.57440000000000002</v>
      </c>
      <c r="CU78" s="140">
        <v>0.57969999999999999</v>
      </c>
      <c r="CV78" s="140">
        <v>0.55400000000000005</v>
      </c>
      <c r="CW78" s="140">
        <v>0.53149999999999997</v>
      </c>
      <c r="CX78" s="140">
        <v>0.50839999999999996</v>
      </c>
      <c r="CY78" s="140">
        <v>0.50270000000000004</v>
      </c>
      <c r="CZ78" s="140">
        <v>0.48630000000000001</v>
      </c>
      <c r="DA78" s="140">
        <v>0.48130000000000001</v>
      </c>
      <c r="DB78" s="140">
        <v>0.42099999999999999</v>
      </c>
      <c r="DC78" s="140"/>
    </row>
    <row r="79" spans="1:108" x14ac:dyDescent="0.25">
      <c r="B79">
        <v>2008</v>
      </c>
      <c r="C79" s="137">
        <v>0.84</v>
      </c>
      <c r="D79" s="137">
        <v>0.84099999999999997</v>
      </c>
      <c r="E79" s="137">
        <v>0.86250000000000004</v>
      </c>
      <c r="F79" s="137">
        <v>8.8999999999999999E-3</v>
      </c>
      <c r="G79" s="137">
        <v>7.3000000000000001E-3</v>
      </c>
      <c r="H79" s="137">
        <v>5.4000000000000003E-3</v>
      </c>
      <c r="I79" s="137">
        <v>0.85660000000000003</v>
      </c>
      <c r="J79" s="137">
        <v>0.85470000000000002</v>
      </c>
      <c r="K79" s="137">
        <v>0.87270000000000003</v>
      </c>
      <c r="L79" s="137">
        <v>0.8216</v>
      </c>
      <c r="M79" s="137">
        <v>0.82609999999999995</v>
      </c>
      <c r="N79" s="137">
        <v>0.85150000000000003</v>
      </c>
      <c r="O79" s="1">
        <v>1720</v>
      </c>
      <c r="P79" s="1">
        <v>2637</v>
      </c>
      <c r="Q79" s="1">
        <v>4311</v>
      </c>
      <c r="T79">
        <v>2009</v>
      </c>
      <c r="U79" s="140">
        <v>0.75339999999999996</v>
      </c>
      <c r="V79" s="140">
        <v>0.85819999999999996</v>
      </c>
      <c r="W79" s="140">
        <v>0.86160000000000003</v>
      </c>
      <c r="X79" s="140">
        <v>0.85529999999999995</v>
      </c>
      <c r="Y79" s="140">
        <v>0.86970000000000003</v>
      </c>
      <c r="Z79" s="140">
        <v>0.874</v>
      </c>
      <c r="AA79" s="140">
        <v>0.83950000000000002</v>
      </c>
      <c r="AB79" s="140">
        <v>0.80510000000000004</v>
      </c>
      <c r="AC79" s="140">
        <v>0.84050000000000002</v>
      </c>
      <c r="AD79" s="140">
        <v>0.81359999999999999</v>
      </c>
      <c r="AE79" s="140">
        <v>0.82269999999999999</v>
      </c>
      <c r="AF79" s="142">
        <v>0.82030000000000003</v>
      </c>
      <c r="AG79" s="140">
        <v>0.79300000000000004</v>
      </c>
      <c r="AH79" s="140">
        <v>0.83189999999999997</v>
      </c>
      <c r="AI79" s="140">
        <v>0.86909999999999998</v>
      </c>
      <c r="AJ79" s="140">
        <v>0.85909999999999997</v>
      </c>
      <c r="AK79" s="140">
        <v>0.86129999999999995</v>
      </c>
      <c r="AL79" s="143">
        <v>0.85899999999999999</v>
      </c>
      <c r="AM79" s="140">
        <v>0.86350000000000005</v>
      </c>
      <c r="AN79" s="140">
        <v>0.81289999999999996</v>
      </c>
      <c r="AO79" s="140">
        <v>0.84940000000000004</v>
      </c>
      <c r="AP79" s="140">
        <v>0.8639</v>
      </c>
      <c r="AQ79" s="140">
        <v>0.85809999999999997</v>
      </c>
      <c r="AR79" s="140">
        <v>0.85609999999999997</v>
      </c>
      <c r="AS79" s="140">
        <v>0.85640000000000005</v>
      </c>
      <c r="AT79" s="142">
        <v>0.85050000000000003</v>
      </c>
      <c r="AU79" s="140">
        <v>0.85499999999999998</v>
      </c>
      <c r="AV79" s="140">
        <v>0.86950000000000005</v>
      </c>
      <c r="AW79" s="140">
        <v>0.87519999999999998</v>
      </c>
      <c r="AX79" s="140">
        <v>0.84689999999999999</v>
      </c>
      <c r="AY79" s="140">
        <v>0.86799999999999999</v>
      </c>
      <c r="AZ79" s="143">
        <v>0.85409999999999997</v>
      </c>
      <c r="BA79" s="140">
        <v>0.85970000000000002</v>
      </c>
      <c r="BB79" s="140">
        <v>0.85340000000000005</v>
      </c>
      <c r="BC79" s="140">
        <v>0.82679999999999998</v>
      </c>
      <c r="BD79" s="140">
        <v>0.85399999999999998</v>
      </c>
      <c r="BE79" s="140">
        <v>0.83320000000000005</v>
      </c>
      <c r="BF79" s="140">
        <v>0.82450000000000001</v>
      </c>
      <c r="BG79" s="140">
        <v>0.82440000000000002</v>
      </c>
      <c r="BH79" s="140">
        <v>0.81620000000000004</v>
      </c>
      <c r="BI79" s="140">
        <v>0.84</v>
      </c>
      <c r="BJ79" s="140">
        <v>0.81830000000000003</v>
      </c>
      <c r="BK79" s="140">
        <v>0.79810000000000003</v>
      </c>
      <c r="BL79" s="140">
        <v>0.79449999999999998</v>
      </c>
      <c r="BM79" s="140">
        <v>0.79800000000000004</v>
      </c>
      <c r="BN79" s="140">
        <v>0.77990000000000004</v>
      </c>
      <c r="BO79" s="140">
        <v>0.7772</v>
      </c>
      <c r="BP79" s="140">
        <v>0.75980000000000003</v>
      </c>
      <c r="BQ79" s="140">
        <v>0.76429999999999998</v>
      </c>
      <c r="BR79" s="140">
        <v>0.74529999999999996</v>
      </c>
      <c r="BS79" s="140">
        <v>0.75380000000000003</v>
      </c>
      <c r="BT79" s="140">
        <v>0.73780000000000001</v>
      </c>
      <c r="BU79" s="140">
        <v>0.73599999999999999</v>
      </c>
      <c r="BV79" s="140">
        <v>0.73160000000000003</v>
      </c>
      <c r="BW79" s="140">
        <v>0.73060000000000003</v>
      </c>
      <c r="BX79" s="140">
        <v>0.71699999999999997</v>
      </c>
      <c r="BY79" s="140">
        <v>0.72130000000000005</v>
      </c>
      <c r="BZ79" s="140">
        <v>0.71679999999999999</v>
      </c>
      <c r="CA79" s="140">
        <v>0.70779999999999998</v>
      </c>
      <c r="CB79" s="140">
        <v>0.71130000000000004</v>
      </c>
      <c r="CC79" s="140">
        <v>0.72019999999999995</v>
      </c>
      <c r="CD79" s="140">
        <v>0.70760000000000001</v>
      </c>
      <c r="CE79" s="140">
        <v>0.70569999999999999</v>
      </c>
      <c r="CF79" s="140">
        <v>0.70320000000000005</v>
      </c>
      <c r="CG79" s="140">
        <v>0.68940000000000001</v>
      </c>
      <c r="CH79" s="140">
        <v>0.7087</v>
      </c>
      <c r="CI79" s="140">
        <v>0.69979999999999998</v>
      </c>
      <c r="CJ79" s="140">
        <v>0.69830000000000003</v>
      </c>
      <c r="CK79" s="140">
        <v>0.6825</v>
      </c>
      <c r="CL79" s="140">
        <v>0.67030000000000001</v>
      </c>
      <c r="CM79" s="140">
        <v>0.65880000000000005</v>
      </c>
      <c r="CN79" s="140">
        <v>0.65280000000000005</v>
      </c>
      <c r="CO79" s="140">
        <v>0.6482</v>
      </c>
      <c r="CP79" s="140">
        <v>0.629</v>
      </c>
      <c r="CQ79" s="140">
        <v>0.61770000000000003</v>
      </c>
      <c r="CR79" s="140">
        <v>0.61250000000000004</v>
      </c>
      <c r="CS79" s="140">
        <v>0.59519999999999995</v>
      </c>
      <c r="CT79" s="140">
        <v>0.58330000000000004</v>
      </c>
      <c r="CU79" s="140">
        <v>0.56520000000000004</v>
      </c>
      <c r="CV79" s="140">
        <v>0.5534</v>
      </c>
      <c r="CW79" s="140">
        <v>0.51790000000000003</v>
      </c>
      <c r="CX79" s="140">
        <v>0.52290000000000003</v>
      </c>
      <c r="CY79" s="140">
        <v>0.50390000000000001</v>
      </c>
      <c r="CZ79" s="140">
        <v>0.48930000000000001</v>
      </c>
      <c r="DA79" s="140">
        <v>0.48730000000000001</v>
      </c>
      <c r="DB79" s="140">
        <v>0.4088</v>
      </c>
      <c r="DC79" s="140"/>
    </row>
    <row r="80" spans="1:108" x14ac:dyDescent="0.25">
      <c r="B80">
        <v>2009</v>
      </c>
      <c r="C80" s="137">
        <v>0.85719999999999996</v>
      </c>
      <c r="D80" s="137">
        <v>0.85040000000000004</v>
      </c>
      <c r="E80" s="137">
        <v>0.85799999999999998</v>
      </c>
      <c r="F80" s="137">
        <v>8.3000000000000001E-3</v>
      </c>
      <c r="G80" s="137">
        <v>7.0000000000000001E-3</v>
      </c>
      <c r="H80" s="137">
        <v>5.4000000000000003E-3</v>
      </c>
      <c r="I80" s="137">
        <v>0.87270000000000003</v>
      </c>
      <c r="J80" s="137">
        <v>0.86360000000000003</v>
      </c>
      <c r="K80" s="137">
        <v>0.86829999999999996</v>
      </c>
      <c r="L80" s="137">
        <v>0.84</v>
      </c>
      <c r="M80" s="137">
        <v>0.83599999999999997</v>
      </c>
      <c r="N80" s="137">
        <v>0.84699999999999998</v>
      </c>
      <c r="O80" s="1">
        <v>1802</v>
      </c>
      <c r="P80" s="1">
        <v>2685</v>
      </c>
      <c r="Q80" s="1">
        <v>4388</v>
      </c>
      <c r="T80">
        <v>2010</v>
      </c>
      <c r="U80" s="140">
        <v>0.78949999999999998</v>
      </c>
      <c r="V80" s="140">
        <v>0.85050000000000003</v>
      </c>
      <c r="W80" s="140">
        <v>0.87929999999999997</v>
      </c>
      <c r="X80" s="140">
        <v>0.86699999999999999</v>
      </c>
      <c r="Y80" s="140">
        <v>0.88070000000000004</v>
      </c>
      <c r="Z80" s="140">
        <v>0.8478</v>
      </c>
      <c r="AA80" s="140">
        <v>0.88119999999999998</v>
      </c>
      <c r="AB80" s="140">
        <v>0.81289999999999996</v>
      </c>
      <c r="AC80" s="140">
        <v>0.84609999999999996</v>
      </c>
      <c r="AD80" s="140">
        <v>0.85640000000000005</v>
      </c>
      <c r="AE80" s="140">
        <v>0.76</v>
      </c>
      <c r="AF80" s="142">
        <v>0.85819999999999996</v>
      </c>
      <c r="AG80" s="140">
        <v>0.84899999999999998</v>
      </c>
      <c r="AH80" s="140">
        <v>0.82830000000000004</v>
      </c>
      <c r="AI80" s="140">
        <v>0.82569999999999999</v>
      </c>
      <c r="AJ80" s="140">
        <v>0.87409999999999999</v>
      </c>
      <c r="AK80" s="140">
        <v>0.86899999999999999</v>
      </c>
      <c r="AL80" s="143">
        <v>0.86739999999999995</v>
      </c>
      <c r="AM80" s="140">
        <v>0.87260000000000004</v>
      </c>
      <c r="AN80" s="140">
        <v>0.82620000000000005</v>
      </c>
      <c r="AO80" s="140">
        <v>0.82750000000000001</v>
      </c>
      <c r="AP80" s="140">
        <v>0.86699999999999999</v>
      </c>
      <c r="AQ80" s="140">
        <v>0.83330000000000004</v>
      </c>
      <c r="AR80" s="140">
        <v>0.86280000000000001</v>
      </c>
      <c r="AS80" s="140">
        <v>0.84279999999999999</v>
      </c>
      <c r="AT80" s="142">
        <v>0.87729999999999997</v>
      </c>
      <c r="AU80" s="140">
        <v>0.85640000000000005</v>
      </c>
      <c r="AV80" s="140">
        <v>0.86119999999999997</v>
      </c>
      <c r="AW80" s="140">
        <v>0.87609999999999999</v>
      </c>
      <c r="AX80" s="140">
        <v>0.85780000000000001</v>
      </c>
      <c r="AY80" s="140">
        <v>0.85360000000000003</v>
      </c>
      <c r="AZ80" s="143">
        <v>0.84840000000000004</v>
      </c>
      <c r="BA80" s="140">
        <v>0.84660000000000002</v>
      </c>
      <c r="BB80" s="140">
        <v>0.85229999999999995</v>
      </c>
      <c r="BC80" s="140">
        <v>0.83960000000000001</v>
      </c>
      <c r="BD80" s="140">
        <v>0.84450000000000003</v>
      </c>
      <c r="BE80" s="140">
        <v>0.83609999999999995</v>
      </c>
      <c r="BF80" s="140">
        <v>0.81969999999999998</v>
      </c>
      <c r="BG80" s="140">
        <v>0.82779999999999998</v>
      </c>
      <c r="BH80" s="140">
        <v>0.81289999999999996</v>
      </c>
      <c r="BI80" s="140">
        <v>0.84919999999999995</v>
      </c>
      <c r="BJ80" s="140">
        <v>0.81210000000000004</v>
      </c>
      <c r="BK80" s="140">
        <v>0.79</v>
      </c>
      <c r="BL80" s="140">
        <v>0.80410000000000004</v>
      </c>
      <c r="BM80" s="140">
        <v>0.80089999999999995</v>
      </c>
      <c r="BN80" s="140">
        <v>0.78600000000000003</v>
      </c>
      <c r="BO80" s="140">
        <v>0.76139999999999997</v>
      </c>
      <c r="BP80" s="140">
        <v>0.76970000000000005</v>
      </c>
      <c r="BQ80" s="140">
        <v>0.74739999999999995</v>
      </c>
      <c r="BR80" s="140">
        <v>0.73909999999999998</v>
      </c>
      <c r="BS80" s="140">
        <v>0.75449999999999995</v>
      </c>
      <c r="BT80" s="140">
        <v>0.7349</v>
      </c>
      <c r="BU80" s="140">
        <v>0.73419999999999996</v>
      </c>
      <c r="BV80" s="140">
        <v>0.7319</v>
      </c>
      <c r="BW80" s="140">
        <v>0.72340000000000004</v>
      </c>
      <c r="BX80" s="140">
        <v>0.71560000000000001</v>
      </c>
      <c r="BY80" s="140">
        <v>0.7127</v>
      </c>
      <c r="BZ80" s="140">
        <v>0.71309999999999996</v>
      </c>
      <c r="CA80" s="140">
        <v>0.7046</v>
      </c>
      <c r="CB80" s="140">
        <v>0.70879999999999999</v>
      </c>
      <c r="CC80" s="140">
        <v>0.70899999999999996</v>
      </c>
      <c r="CD80" s="140">
        <v>0.70350000000000001</v>
      </c>
      <c r="CE80" s="140">
        <v>0.70720000000000005</v>
      </c>
      <c r="CF80" s="140">
        <v>0.71140000000000003</v>
      </c>
      <c r="CG80" s="140">
        <v>0.68779999999999997</v>
      </c>
      <c r="CH80" s="140">
        <v>0.70309999999999995</v>
      </c>
      <c r="CI80" s="140">
        <v>0.68840000000000001</v>
      </c>
      <c r="CJ80" s="140">
        <v>0.68910000000000005</v>
      </c>
      <c r="CK80" s="140">
        <v>0.67530000000000001</v>
      </c>
      <c r="CL80" s="140">
        <v>0.67059999999999997</v>
      </c>
      <c r="CM80" s="140">
        <v>0.65790000000000004</v>
      </c>
      <c r="CN80" s="140">
        <v>0.64759999999999995</v>
      </c>
      <c r="CO80" s="140">
        <v>0.64359999999999995</v>
      </c>
      <c r="CP80" s="140">
        <v>0.6351</v>
      </c>
      <c r="CQ80" s="140">
        <v>0.62839999999999996</v>
      </c>
      <c r="CR80" s="140">
        <v>0.60060000000000002</v>
      </c>
      <c r="CS80" s="140">
        <v>0.59340000000000004</v>
      </c>
      <c r="CT80" s="140">
        <v>0.57140000000000002</v>
      </c>
      <c r="CU80" s="140">
        <v>0.55920000000000003</v>
      </c>
      <c r="CV80" s="140">
        <v>0.5504</v>
      </c>
      <c r="CW80" s="140">
        <v>0.50660000000000005</v>
      </c>
      <c r="CX80" s="140">
        <v>0.50409999999999999</v>
      </c>
      <c r="CY80" s="140">
        <v>0.49819999999999998</v>
      </c>
      <c r="CZ80" s="140">
        <v>0.4919</v>
      </c>
      <c r="DA80" s="140">
        <v>0.48060000000000003</v>
      </c>
      <c r="DB80" s="140">
        <v>0.40600000000000003</v>
      </c>
      <c r="DC80" s="140"/>
    </row>
    <row r="81" spans="2:107" x14ac:dyDescent="0.25">
      <c r="B81">
        <v>2010</v>
      </c>
      <c r="C81" s="137">
        <v>0.85619999999999996</v>
      </c>
      <c r="D81" s="137">
        <v>0.84430000000000005</v>
      </c>
      <c r="E81" s="137">
        <v>0.86029999999999995</v>
      </c>
      <c r="F81" s="137">
        <v>8.6999999999999994E-3</v>
      </c>
      <c r="G81" s="137">
        <v>7.1000000000000004E-3</v>
      </c>
      <c r="H81" s="137">
        <v>5.4000000000000003E-3</v>
      </c>
      <c r="I81" s="137">
        <v>0.87229999999999996</v>
      </c>
      <c r="J81" s="137">
        <v>0.85770000000000002</v>
      </c>
      <c r="K81" s="137">
        <v>0.87050000000000005</v>
      </c>
      <c r="L81" s="137">
        <v>0.83809999999999996</v>
      </c>
      <c r="M81" s="137">
        <v>0.82969999999999999</v>
      </c>
      <c r="N81" s="137">
        <v>0.84930000000000005</v>
      </c>
      <c r="O81" s="1">
        <v>1662</v>
      </c>
      <c r="P81" s="1">
        <v>2699</v>
      </c>
      <c r="Q81" s="1">
        <v>4383</v>
      </c>
      <c r="T81">
        <v>2011</v>
      </c>
      <c r="U81" s="140">
        <v>0.78600000000000003</v>
      </c>
      <c r="V81" s="140">
        <v>0.83289999999999997</v>
      </c>
      <c r="W81" s="140">
        <v>0.86729999999999996</v>
      </c>
      <c r="X81" s="140">
        <v>0.85460000000000003</v>
      </c>
      <c r="Y81" s="140">
        <v>0.89090000000000003</v>
      </c>
      <c r="Z81" s="140">
        <v>0.86780000000000002</v>
      </c>
      <c r="AA81" s="140">
        <v>0.83189999999999997</v>
      </c>
      <c r="AB81" s="140">
        <v>0.86480000000000001</v>
      </c>
      <c r="AC81" s="140">
        <v>0.80859999999999999</v>
      </c>
      <c r="AD81" s="140">
        <v>0.85519999999999996</v>
      </c>
      <c r="AE81" s="140">
        <v>0.85019999999999996</v>
      </c>
      <c r="AF81" s="142">
        <v>0.82440000000000002</v>
      </c>
      <c r="AG81" s="140">
        <v>0.85089999999999999</v>
      </c>
      <c r="AH81" s="140">
        <v>0.84060000000000001</v>
      </c>
      <c r="AI81" s="140">
        <v>0.85560000000000003</v>
      </c>
      <c r="AJ81" s="140">
        <v>0.85970000000000002</v>
      </c>
      <c r="AK81" s="140">
        <v>0.84670000000000001</v>
      </c>
      <c r="AL81" s="143">
        <v>0.83550000000000002</v>
      </c>
      <c r="AM81" s="140">
        <v>0.82650000000000001</v>
      </c>
      <c r="AN81" s="140">
        <v>0.88560000000000005</v>
      </c>
      <c r="AO81" s="140">
        <v>0.86560000000000004</v>
      </c>
      <c r="AP81" s="140">
        <v>0.84450000000000003</v>
      </c>
      <c r="AQ81" s="140">
        <v>0.85129999999999995</v>
      </c>
      <c r="AR81" s="140">
        <v>0.86670000000000003</v>
      </c>
      <c r="AS81" s="140">
        <v>0.85009999999999997</v>
      </c>
      <c r="AT81" s="142">
        <v>0.87849999999999995</v>
      </c>
      <c r="AU81" s="140">
        <v>0.86699999999999999</v>
      </c>
      <c r="AV81" s="140">
        <v>0.86299999999999999</v>
      </c>
      <c r="AW81" s="140">
        <v>0.86539999999999995</v>
      </c>
      <c r="AX81" s="140">
        <v>0.85399999999999998</v>
      </c>
      <c r="AY81" s="140">
        <v>0.8538</v>
      </c>
      <c r="AZ81" s="143">
        <v>0.85509999999999997</v>
      </c>
      <c r="BA81" s="140">
        <v>0.84099999999999997</v>
      </c>
      <c r="BB81" s="140">
        <v>0.84650000000000003</v>
      </c>
      <c r="BC81" s="140">
        <v>0.85009999999999997</v>
      </c>
      <c r="BD81" s="140">
        <v>0.85129999999999995</v>
      </c>
      <c r="BE81" s="140">
        <v>0.84189999999999998</v>
      </c>
      <c r="BF81" s="140">
        <v>0.82920000000000005</v>
      </c>
      <c r="BG81" s="140">
        <v>0.82499999999999996</v>
      </c>
      <c r="BH81" s="140">
        <v>0.82489999999999997</v>
      </c>
      <c r="BI81" s="140">
        <v>0.8327</v>
      </c>
      <c r="BJ81" s="140">
        <v>0.81910000000000005</v>
      </c>
      <c r="BK81" s="140">
        <v>0.8</v>
      </c>
      <c r="BL81" s="140">
        <v>0.80769999999999997</v>
      </c>
      <c r="BM81" s="140">
        <v>0.80089999999999995</v>
      </c>
      <c r="BN81" s="140">
        <v>0.79620000000000002</v>
      </c>
      <c r="BO81" s="140">
        <v>0.77649999999999997</v>
      </c>
      <c r="BP81" s="140">
        <v>0.76970000000000005</v>
      </c>
      <c r="BQ81" s="140">
        <v>0.76780000000000004</v>
      </c>
      <c r="BR81" s="140">
        <v>0.76149999999999995</v>
      </c>
      <c r="BS81" s="140">
        <v>0.75560000000000005</v>
      </c>
      <c r="BT81" s="140">
        <v>0.74660000000000004</v>
      </c>
      <c r="BU81" s="140">
        <v>0.72919999999999996</v>
      </c>
      <c r="BV81" s="140">
        <v>0.72470000000000001</v>
      </c>
      <c r="BW81" s="140">
        <v>0.72289999999999999</v>
      </c>
      <c r="BX81" s="140">
        <v>0.72289999999999999</v>
      </c>
      <c r="BY81" s="140">
        <v>0.7127</v>
      </c>
      <c r="BZ81" s="140">
        <v>0.71619999999999995</v>
      </c>
      <c r="CA81" s="140">
        <v>0.70799999999999996</v>
      </c>
      <c r="CB81" s="140">
        <v>0.71330000000000005</v>
      </c>
      <c r="CC81" s="140">
        <v>0.70299999999999996</v>
      </c>
      <c r="CD81" s="140">
        <v>0.69889999999999997</v>
      </c>
      <c r="CE81" s="140">
        <v>0.70440000000000003</v>
      </c>
      <c r="CF81" s="140">
        <v>0.70520000000000005</v>
      </c>
      <c r="CG81" s="140">
        <v>0.69450000000000001</v>
      </c>
      <c r="CH81" s="140">
        <v>0.71970000000000001</v>
      </c>
      <c r="CI81" s="140">
        <v>0.70209999999999995</v>
      </c>
      <c r="CJ81" s="140">
        <v>0.69330000000000003</v>
      </c>
      <c r="CK81" s="140">
        <v>0.68899999999999995</v>
      </c>
      <c r="CL81" s="140">
        <v>0.68049999999999999</v>
      </c>
      <c r="CM81" s="140">
        <v>0.65749999999999997</v>
      </c>
      <c r="CN81" s="140">
        <v>0.65890000000000004</v>
      </c>
      <c r="CO81" s="140">
        <v>0.64770000000000005</v>
      </c>
      <c r="CP81" s="140">
        <v>0.63560000000000005</v>
      </c>
      <c r="CQ81" s="140">
        <v>0.628</v>
      </c>
      <c r="CR81" s="140">
        <v>0.61080000000000001</v>
      </c>
      <c r="CS81" s="140">
        <v>0.59760000000000002</v>
      </c>
      <c r="CT81" s="140">
        <v>0.59670000000000001</v>
      </c>
      <c r="CU81" s="140">
        <v>0.56389999999999996</v>
      </c>
      <c r="CV81" s="140">
        <v>0.5524</v>
      </c>
      <c r="CW81" s="140">
        <v>0.51890000000000003</v>
      </c>
      <c r="CX81" s="140">
        <v>0.50629999999999997</v>
      </c>
      <c r="CY81" s="140">
        <v>0.50609999999999999</v>
      </c>
      <c r="CZ81" s="140">
        <v>0.48770000000000002</v>
      </c>
      <c r="DA81" s="140">
        <v>0.46</v>
      </c>
      <c r="DB81" s="140">
        <v>0.4209</v>
      </c>
      <c r="DC81" s="140"/>
    </row>
    <row r="82" spans="2:107" x14ac:dyDescent="0.25">
      <c r="B82" s="69">
        <v>2011</v>
      </c>
      <c r="C82" s="138">
        <v>0.8468</v>
      </c>
      <c r="D82" s="138">
        <v>0.85540000000000005</v>
      </c>
      <c r="E82" s="138">
        <v>0.86550000000000005</v>
      </c>
      <c r="F82" s="138">
        <v>8.8000000000000005E-3</v>
      </c>
      <c r="G82" s="138">
        <v>6.7999999999999996E-3</v>
      </c>
      <c r="H82" s="138">
        <v>5.3E-3</v>
      </c>
      <c r="I82" s="138">
        <v>0.86329999999999996</v>
      </c>
      <c r="J82" s="138">
        <v>0.86819999999999997</v>
      </c>
      <c r="K82" s="138">
        <v>0.87560000000000004</v>
      </c>
      <c r="L82" s="138">
        <v>0.8286</v>
      </c>
      <c r="M82" s="138">
        <v>0.84150000000000003</v>
      </c>
      <c r="N82" s="138">
        <v>0.85470000000000002</v>
      </c>
      <c r="O82" s="81">
        <v>1701</v>
      </c>
      <c r="P82" s="81">
        <v>2801</v>
      </c>
      <c r="Q82" s="81">
        <v>4347</v>
      </c>
      <c r="T82">
        <v>2012</v>
      </c>
      <c r="U82" s="140">
        <v>0.79530000000000001</v>
      </c>
      <c r="V82" s="140">
        <v>0.86250000000000004</v>
      </c>
      <c r="W82" s="140">
        <v>0.86839999999999995</v>
      </c>
      <c r="X82" s="140">
        <v>0.85499999999999998</v>
      </c>
      <c r="Y82" s="140">
        <v>0.85219999999999996</v>
      </c>
      <c r="Z82" s="140">
        <v>0.89459999999999995</v>
      </c>
      <c r="AA82" s="140">
        <v>0.87270000000000003</v>
      </c>
      <c r="AB82" s="140">
        <v>0.85</v>
      </c>
      <c r="AC82" s="140">
        <v>0.82779999999999998</v>
      </c>
      <c r="AD82" s="140">
        <v>0.83499999999999996</v>
      </c>
      <c r="AE82" s="140">
        <v>0.83789999999999998</v>
      </c>
      <c r="AF82" s="142">
        <v>0.77159999999999995</v>
      </c>
      <c r="AG82" s="164">
        <v>0.87070000000000003</v>
      </c>
      <c r="AH82" s="140">
        <v>0.82469999999999999</v>
      </c>
      <c r="AI82" s="140">
        <v>0.8639</v>
      </c>
      <c r="AJ82" s="140">
        <v>0.84830000000000005</v>
      </c>
      <c r="AK82" s="140">
        <v>0.86580000000000001</v>
      </c>
      <c r="AL82" s="143">
        <v>0.878</v>
      </c>
      <c r="AM82" s="140">
        <v>0.86839999999999995</v>
      </c>
      <c r="AN82" s="140">
        <v>0.86150000000000004</v>
      </c>
      <c r="AO82" s="140">
        <v>0.8548</v>
      </c>
      <c r="AP82" s="140">
        <v>0.87580000000000002</v>
      </c>
      <c r="AQ82" s="140">
        <v>0.85680000000000001</v>
      </c>
      <c r="AR82" s="140">
        <v>0.89229999999999998</v>
      </c>
      <c r="AS82" s="140">
        <v>0.88549999999999995</v>
      </c>
      <c r="AT82" s="142">
        <v>0.86599999999999999</v>
      </c>
      <c r="AU82" s="140">
        <v>0.85909999999999997</v>
      </c>
      <c r="AV82" s="140">
        <v>0.87619999999999998</v>
      </c>
      <c r="AW82" s="140">
        <v>0.8659</v>
      </c>
      <c r="AX82" s="140">
        <v>0.84889999999999999</v>
      </c>
      <c r="AY82" s="140">
        <v>0.85540000000000005</v>
      </c>
      <c r="AZ82" s="143">
        <v>0.86929999999999996</v>
      </c>
      <c r="BA82" s="140">
        <v>0.86099999999999999</v>
      </c>
      <c r="BB82" s="140">
        <v>0.84140000000000004</v>
      </c>
      <c r="BC82" s="140">
        <v>0.85599999999999998</v>
      </c>
      <c r="BD82" s="140">
        <v>0.85140000000000005</v>
      </c>
      <c r="BE82" s="140">
        <v>0.84370000000000001</v>
      </c>
      <c r="BF82" s="140">
        <v>0.83779999999999999</v>
      </c>
      <c r="BG82" s="140">
        <v>0.83840000000000003</v>
      </c>
      <c r="BH82" s="140">
        <v>0.8306</v>
      </c>
      <c r="BI82" s="140">
        <v>0.82579999999999998</v>
      </c>
      <c r="BJ82" s="140">
        <v>0.82250000000000001</v>
      </c>
      <c r="BK82" s="140">
        <v>0.80459999999999998</v>
      </c>
      <c r="BL82" s="140">
        <v>0.81789999999999996</v>
      </c>
      <c r="BM82" s="140">
        <v>0.79659999999999997</v>
      </c>
      <c r="BN82" s="140">
        <v>0.79720000000000002</v>
      </c>
      <c r="BO82" s="140">
        <v>0.78620000000000001</v>
      </c>
      <c r="BP82" s="140">
        <v>0.78069999999999995</v>
      </c>
      <c r="BQ82" s="140">
        <v>0.76570000000000005</v>
      </c>
      <c r="BR82" s="140">
        <v>0.76019999999999999</v>
      </c>
      <c r="BS82" s="140">
        <v>0.76480000000000004</v>
      </c>
      <c r="BT82" s="140">
        <v>0.74590000000000001</v>
      </c>
      <c r="BU82" s="140">
        <v>0.73829999999999996</v>
      </c>
      <c r="BV82" s="140">
        <v>0.72960000000000003</v>
      </c>
      <c r="BW82" s="140">
        <v>0.72570000000000001</v>
      </c>
      <c r="BX82" s="140">
        <v>0.70150000000000001</v>
      </c>
      <c r="BY82" s="140">
        <v>0.71020000000000005</v>
      </c>
      <c r="BZ82" s="140">
        <v>0.70979999999999999</v>
      </c>
      <c r="CA82" s="140">
        <v>0.69530000000000003</v>
      </c>
      <c r="CB82" s="140">
        <v>0.6986</v>
      </c>
      <c r="CC82" s="140">
        <v>0.69589999999999996</v>
      </c>
      <c r="CD82" s="140">
        <v>0.69589999999999996</v>
      </c>
      <c r="CE82" s="140">
        <v>0.70230000000000004</v>
      </c>
      <c r="CF82" s="140">
        <v>0.6895</v>
      </c>
      <c r="CG82" s="140">
        <v>0.6946</v>
      </c>
      <c r="CH82" s="140">
        <v>0.70989999999999998</v>
      </c>
      <c r="CI82" s="140">
        <v>0.69689999999999996</v>
      </c>
      <c r="CJ82" s="140">
        <v>0.68920000000000003</v>
      </c>
      <c r="CK82" s="140">
        <v>0.67179999999999995</v>
      </c>
      <c r="CL82" s="140">
        <v>0.66810000000000003</v>
      </c>
      <c r="CM82" s="140">
        <v>0.64829999999999999</v>
      </c>
      <c r="CN82" s="140">
        <v>0.64419999999999999</v>
      </c>
      <c r="CO82" s="140">
        <v>0.63360000000000005</v>
      </c>
      <c r="CP82" s="140">
        <v>0.63109999999999999</v>
      </c>
      <c r="CQ82" s="140">
        <v>0.62360000000000004</v>
      </c>
      <c r="CR82" s="140">
        <v>0.60370000000000001</v>
      </c>
      <c r="CS82" s="140">
        <v>0.58779999999999999</v>
      </c>
      <c r="CT82" s="140">
        <v>0.57669999999999999</v>
      </c>
      <c r="CU82" s="140">
        <v>0.56159999999999999</v>
      </c>
      <c r="CV82" s="140">
        <v>0.54039999999999999</v>
      </c>
      <c r="CW82" s="140">
        <v>0.53169999999999995</v>
      </c>
      <c r="CX82" s="140">
        <v>0.51300000000000001</v>
      </c>
      <c r="CY82" s="140">
        <v>0.49109999999999998</v>
      </c>
      <c r="CZ82" s="140">
        <v>0.48149999999999998</v>
      </c>
      <c r="DA82" s="140">
        <v>0.48649999999999999</v>
      </c>
      <c r="DB82" s="140">
        <v>0.40989999999999999</v>
      </c>
      <c r="DC82" s="140"/>
    </row>
    <row r="83" spans="2:107" x14ac:dyDescent="0.25">
      <c r="B83">
        <v>2012</v>
      </c>
      <c r="C83" s="137">
        <v>0.85850000000000004</v>
      </c>
      <c r="D83" s="137">
        <v>0.86339999999999995</v>
      </c>
      <c r="E83" s="137">
        <v>0.875</v>
      </c>
      <c r="F83" s="137">
        <v>8.3999999999999995E-3</v>
      </c>
      <c r="G83" s="137">
        <v>6.4999999999999997E-3</v>
      </c>
      <c r="H83" s="137">
        <v>5.1000000000000004E-3</v>
      </c>
      <c r="I83" s="137">
        <v>0.87419999999999998</v>
      </c>
      <c r="J83" s="137">
        <v>0.87570000000000003</v>
      </c>
      <c r="K83" s="137">
        <v>0.88470000000000004</v>
      </c>
      <c r="L83" s="137">
        <v>0.84109999999999996</v>
      </c>
      <c r="M83" s="137">
        <v>0.85009999999999997</v>
      </c>
      <c r="N83" s="137">
        <v>0.86460000000000004</v>
      </c>
      <c r="O83" s="1">
        <v>1758</v>
      </c>
      <c r="P83" s="1">
        <v>2888</v>
      </c>
      <c r="Q83" s="1">
        <v>4456</v>
      </c>
      <c r="T83">
        <v>2013</v>
      </c>
      <c r="U83" s="140">
        <v>0.81379999999999997</v>
      </c>
      <c r="V83" s="140">
        <v>0.83360000000000001</v>
      </c>
      <c r="W83" s="140">
        <v>0.90069999999999995</v>
      </c>
      <c r="X83" s="140">
        <v>0.89229999999999998</v>
      </c>
      <c r="Y83" s="140">
        <v>0.8579</v>
      </c>
      <c r="Z83" s="140">
        <v>0.84950000000000003</v>
      </c>
      <c r="AA83" s="140">
        <v>0.83299999999999996</v>
      </c>
      <c r="AB83" s="140">
        <v>0.81469999999999998</v>
      </c>
      <c r="AC83" s="140">
        <v>0.89559999999999995</v>
      </c>
      <c r="AD83" s="140">
        <v>0.84960000000000002</v>
      </c>
      <c r="AE83" s="140">
        <v>0.8468</v>
      </c>
      <c r="AF83" s="142">
        <v>0.81189999999999996</v>
      </c>
      <c r="AG83" s="140">
        <v>0.8276</v>
      </c>
      <c r="AH83" s="164">
        <v>0.87009999999999998</v>
      </c>
      <c r="AI83" s="140">
        <v>0.84370000000000001</v>
      </c>
      <c r="AJ83" s="140">
        <v>0.79159999999999997</v>
      </c>
      <c r="AK83" s="140">
        <v>0.85940000000000005</v>
      </c>
      <c r="AL83" s="143">
        <v>0.87709999999999999</v>
      </c>
      <c r="AM83" s="140">
        <v>0.86009999999999998</v>
      </c>
      <c r="AN83" s="140">
        <v>0.87739999999999996</v>
      </c>
      <c r="AO83" s="140">
        <v>0.87680000000000002</v>
      </c>
      <c r="AP83" s="140">
        <v>0.88639999999999997</v>
      </c>
      <c r="AQ83" s="140">
        <v>0.87019999999999997</v>
      </c>
      <c r="AR83" s="140">
        <v>0.88380000000000003</v>
      </c>
      <c r="AS83" s="140">
        <v>0.86570000000000003</v>
      </c>
      <c r="AT83" s="142">
        <v>0.85589999999999999</v>
      </c>
      <c r="AU83" s="140">
        <v>0.86150000000000004</v>
      </c>
      <c r="AV83" s="140">
        <v>0.87190000000000001</v>
      </c>
      <c r="AW83" s="140">
        <v>0.86439999999999995</v>
      </c>
      <c r="AX83" s="140">
        <v>0.86160000000000003</v>
      </c>
      <c r="AY83" s="140">
        <v>0.84840000000000004</v>
      </c>
      <c r="AZ83" s="143">
        <v>0.88100000000000001</v>
      </c>
      <c r="BA83" s="140">
        <v>0.85670000000000002</v>
      </c>
      <c r="BB83" s="140">
        <v>0.85860000000000003</v>
      </c>
      <c r="BC83" s="140">
        <v>0.84079999999999999</v>
      </c>
      <c r="BD83" s="140">
        <v>0.84250000000000003</v>
      </c>
      <c r="BE83" s="140">
        <v>0.85660000000000003</v>
      </c>
      <c r="BF83" s="140">
        <v>0.83189999999999997</v>
      </c>
      <c r="BG83" s="140">
        <v>0.81659999999999999</v>
      </c>
      <c r="BH83" s="140">
        <v>0.83789999999999998</v>
      </c>
      <c r="BI83" s="140">
        <v>0.83140000000000003</v>
      </c>
      <c r="BJ83" s="140">
        <v>0.83379999999999999</v>
      </c>
      <c r="BK83" s="140">
        <v>0.82410000000000005</v>
      </c>
      <c r="BL83" s="140">
        <v>0.80320000000000003</v>
      </c>
      <c r="BM83" s="140">
        <v>0.81579999999999997</v>
      </c>
      <c r="BN83" s="140">
        <v>0.79600000000000004</v>
      </c>
      <c r="BO83" s="140">
        <v>0.78669999999999995</v>
      </c>
      <c r="BP83" s="140">
        <v>0.79300000000000004</v>
      </c>
      <c r="BQ83" s="140">
        <v>0.77449999999999997</v>
      </c>
      <c r="BR83" s="140">
        <v>0.76529999999999998</v>
      </c>
      <c r="BS83" s="140">
        <v>0.77</v>
      </c>
      <c r="BT83" s="140">
        <v>0.75290000000000001</v>
      </c>
      <c r="BU83" s="140">
        <v>0.74309999999999998</v>
      </c>
      <c r="BV83" s="140">
        <v>0.73160000000000003</v>
      </c>
      <c r="BW83" s="140">
        <v>0.72409999999999997</v>
      </c>
      <c r="BX83" s="140">
        <v>0.71399999999999997</v>
      </c>
      <c r="BY83" s="140">
        <v>0.70440000000000003</v>
      </c>
      <c r="BZ83" s="140">
        <v>0.71319999999999995</v>
      </c>
      <c r="CA83" s="140">
        <v>0.70079999999999998</v>
      </c>
      <c r="CB83" s="140">
        <v>0.6996</v>
      </c>
      <c r="CC83" s="140">
        <v>0.70220000000000005</v>
      </c>
      <c r="CD83" s="140">
        <v>0.6905</v>
      </c>
      <c r="CE83" s="140">
        <v>0.69710000000000005</v>
      </c>
      <c r="CF83" s="140">
        <v>0.68969999999999998</v>
      </c>
      <c r="CG83" s="140">
        <v>0.69099999999999995</v>
      </c>
      <c r="CH83" s="140">
        <v>0.71150000000000002</v>
      </c>
      <c r="CI83" s="140">
        <v>0.70099999999999996</v>
      </c>
      <c r="CJ83" s="140">
        <v>0.68869999999999998</v>
      </c>
      <c r="CK83" s="140">
        <v>0.68079999999999996</v>
      </c>
      <c r="CL83" s="140">
        <v>0.66449999999999998</v>
      </c>
      <c r="CM83" s="140">
        <v>0.65200000000000002</v>
      </c>
      <c r="CN83" s="140">
        <v>0.64829999999999999</v>
      </c>
      <c r="CO83" s="140">
        <v>0.63919999999999999</v>
      </c>
      <c r="CP83" s="140">
        <v>0.63590000000000002</v>
      </c>
      <c r="CQ83" s="140">
        <v>0.61370000000000002</v>
      </c>
      <c r="CR83" s="140">
        <v>0.60029999999999994</v>
      </c>
      <c r="CS83" s="140">
        <v>0.5867</v>
      </c>
      <c r="CT83" s="140">
        <v>0.58040000000000003</v>
      </c>
      <c r="CU83" s="140">
        <v>0.56330000000000002</v>
      </c>
      <c r="CV83" s="140">
        <v>0.53720000000000001</v>
      </c>
      <c r="CW83" s="140">
        <v>0.53039999999999998</v>
      </c>
      <c r="CX83" s="140">
        <v>0.50719999999999998</v>
      </c>
      <c r="CY83" s="140">
        <v>0.48580000000000001</v>
      </c>
      <c r="CZ83" s="140">
        <v>0.50149999999999995</v>
      </c>
      <c r="DA83" s="140">
        <v>0.47520000000000001</v>
      </c>
      <c r="DB83" s="140">
        <v>0.40150000000000002</v>
      </c>
      <c r="DC83" s="140"/>
    </row>
    <row r="84" spans="2:107" x14ac:dyDescent="0.25">
      <c r="B84">
        <v>2013</v>
      </c>
      <c r="C84" s="137">
        <v>0.84970000000000001</v>
      </c>
      <c r="D84" s="137">
        <v>0.87509999999999999</v>
      </c>
      <c r="E84" s="137">
        <v>0.86760000000000004</v>
      </c>
      <c r="F84" s="137">
        <v>8.6E-3</v>
      </c>
      <c r="G84" s="137">
        <v>6.4000000000000003E-3</v>
      </c>
      <c r="H84" s="137">
        <v>5.1000000000000004E-3</v>
      </c>
      <c r="I84" s="137">
        <v>0.86570000000000003</v>
      </c>
      <c r="J84" s="137">
        <v>0.8871</v>
      </c>
      <c r="K84" s="137">
        <v>0.87729999999999997</v>
      </c>
      <c r="L84" s="137">
        <v>0.83189999999999997</v>
      </c>
      <c r="M84" s="137">
        <v>0.86180000000000001</v>
      </c>
      <c r="N84" s="137">
        <v>0.85709999999999997</v>
      </c>
      <c r="O84" s="1">
        <v>1753</v>
      </c>
      <c r="P84" s="1">
        <v>2787</v>
      </c>
      <c r="Q84" s="1">
        <v>4635</v>
      </c>
      <c r="T84">
        <v>2014</v>
      </c>
      <c r="U84" s="140">
        <v>0.79310000000000003</v>
      </c>
      <c r="V84" s="140">
        <v>0.80449999999999999</v>
      </c>
      <c r="W84" s="140">
        <v>0.85750000000000004</v>
      </c>
      <c r="X84" s="140">
        <v>0.90290000000000004</v>
      </c>
      <c r="Y84" s="140">
        <v>0.85350000000000004</v>
      </c>
      <c r="Z84" s="140">
        <v>0.88490000000000002</v>
      </c>
      <c r="AA84" s="140">
        <v>0.90759999999999996</v>
      </c>
      <c r="AB84" s="140">
        <v>0.88959999999999995</v>
      </c>
      <c r="AC84" s="140">
        <v>0.82150000000000001</v>
      </c>
      <c r="AD84" s="140">
        <v>0.82299999999999995</v>
      </c>
      <c r="AE84" s="140">
        <v>0.87780000000000002</v>
      </c>
      <c r="AF84" s="142">
        <v>0.87770000000000004</v>
      </c>
      <c r="AG84" s="140">
        <v>0.86839999999999995</v>
      </c>
      <c r="AH84" s="140">
        <v>0.84150000000000003</v>
      </c>
      <c r="AI84" s="164">
        <v>0.82750000000000001</v>
      </c>
      <c r="AJ84" s="140">
        <v>0.87439999999999996</v>
      </c>
      <c r="AK84" s="140">
        <v>0.874</v>
      </c>
      <c r="AL84" s="143">
        <v>0.87980000000000003</v>
      </c>
      <c r="AM84" s="140">
        <v>0.87680000000000002</v>
      </c>
      <c r="AN84" s="140">
        <v>0.88039999999999996</v>
      </c>
      <c r="AO84" s="140">
        <v>0.86409999999999998</v>
      </c>
      <c r="AP84" s="140">
        <v>0.8488</v>
      </c>
      <c r="AQ84" s="140">
        <v>0.86219999999999997</v>
      </c>
      <c r="AR84" s="140">
        <v>0.85880000000000001</v>
      </c>
      <c r="AS84" s="140">
        <v>0.87960000000000005</v>
      </c>
      <c r="AT84" s="142">
        <v>0.87250000000000005</v>
      </c>
      <c r="AU84" s="140">
        <v>0.88360000000000005</v>
      </c>
      <c r="AV84" s="140">
        <v>0.86550000000000005</v>
      </c>
      <c r="AW84" s="140">
        <v>0.87350000000000005</v>
      </c>
      <c r="AX84" s="140">
        <v>0.85719999999999996</v>
      </c>
      <c r="AY84" s="140">
        <v>0.87970000000000004</v>
      </c>
      <c r="AZ84" s="143">
        <v>0.86329999999999996</v>
      </c>
      <c r="BA84" s="140">
        <v>0.8649</v>
      </c>
      <c r="BB84" s="140">
        <v>0.86519999999999997</v>
      </c>
      <c r="BC84" s="140">
        <v>0.85270000000000001</v>
      </c>
      <c r="BD84" s="140">
        <v>0.86240000000000006</v>
      </c>
      <c r="BE84" s="140">
        <v>0.84440000000000004</v>
      </c>
      <c r="BF84" s="140">
        <v>0.83720000000000006</v>
      </c>
      <c r="BG84" s="140">
        <v>0.84809999999999997</v>
      </c>
      <c r="BH84" s="140">
        <v>0.82730000000000004</v>
      </c>
      <c r="BI84" s="140">
        <v>0.84199999999999997</v>
      </c>
      <c r="BJ84" s="140">
        <v>0.8327</v>
      </c>
      <c r="BK84" s="140">
        <v>0.81799999999999995</v>
      </c>
      <c r="BL84" s="140">
        <v>0.81869999999999998</v>
      </c>
      <c r="BM84" s="140">
        <v>0.81869999999999998</v>
      </c>
      <c r="BN84" s="140">
        <v>0.8054</v>
      </c>
      <c r="BO84" s="140">
        <v>0.79290000000000005</v>
      </c>
      <c r="BP84" s="140">
        <v>0.78010000000000002</v>
      </c>
      <c r="BQ84" s="140">
        <v>0.78390000000000004</v>
      </c>
      <c r="BR84" s="140">
        <v>0.77339999999999998</v>
      </c>
      <c r="BS84" s="140">
        <v>0.76880000000000004</v>
      </c>
      <c r="BT84" s="140">
        <v>0.76829999999999998</v>
      </c>
      <c r="BU84" s="140">
        <v>0.74709999999999999</v>
      </c>
      <c r="BV84" s="140">
        <v>0.72219999999999995</v>
      </c>
      <c r="BW84" s="140">
        <v>0.72709999999999997</v>
      </c>
      <c r="BX84" s="140">
        <v>0.71340000000000003</v>
      </c>
      <c r="BY84" s="140">
        <v>0.7117</v>
      </c>
      <c r="BZ84" s="140">
        <v>0.70979999999999999</v>
      </c>
      <c r="CA84" s="140">
        <v>0.70540000000000003</v>
      </c>
      <c r="CB84" s="140">
        <v>0.70209999999999995</v>
      </c>
      <c r="CC84" s="140">
        <v>0.69499999999999995</v>
      </c>
      <c r="CD84" s="140">
        <v>0.69420000000000004</v>
      </c>
      <c r="CE84" s="140">
        <v>0.70450000000000002</v>
      </c>
      <c r="CF84" s="140">
        <v>0.6915</v>
      </c>
      <c r="CG84" s="140">
        <v>0.68820000000000003</v>
      </c>
      <c r="CH84" s="140">
        <v>0.70150000000000001</v>
      </c>
      <c r="CI84" s="140">
        <v>0.69420000000000004</v>
      </c>
      <c r="CJ84" s="140">
        <v>0.69750000000000001</v>
      </c>
      <c r="CK84" s="140">
        <v>0.68369999999999997</v>
      </c>
      <c r="CL84" s="140">
        <v>0.67179999999999995</v>
      </c>
      <c r="CM84" s="140">
        <v>0.65469999999999995</v>
      </c>
      <c r="CN84" s="140">
        <v>0.64590000000000003</v>
      </c>
      <c r="CO84" s="140">
        <v>0.63629999999999998</v>
      </c>
      <c r="CP84" s="140">
        <v>0.61980000000000002</v>
      </c>
      <c r="CQ84" s="140">
        <v>0.62090000000000001</v>
      </c>
      <c r="CR84" s="140">
        <v>0.6008</v>
      </c>
      <c r="CS84" s="140">
        <v>0.58909999999999996</v>
      </c>
      <c r="CT84" s="140">
        <v>0.57450000000000001</v>
      </c>
      <c r="CU84" s="140">
        <v>0.56850000000000001</v>
      </c>
      <c r="CV84" s="140">
        <v>0.55779999999999996</v>
      </c>
      <c r="CW84" s="140">
        <v>0.53059999999999996</v>
      </c>
      <c r="CX84" s="140">
        <v>0.51590000000000003</v>
      </c>
      <c r="CY84" s="140">
        <v>0.49309999999999998</v>
      </c>
      <c r="CZ84" s="140">
        <v>0.4708</v>
      </c>
      <c r="DA84" s="140">
        <v>0.47149999999999997</v>
      </c>
      <c r="DB84" s="140">
        <v>0.41720000000000002</v>
      </c>
      <c r="DC84" s="140"/>
    </row>
    <row r="85" spans="2:107" x14ac:dyDescent="0.25">
      <c r="B85">
        <v>2014</v>
      </c>
      <c r="C85" s="137">
        <v>0.86150000000000004</v>
      </c>
      <c r="D85" s="137">
        <v>0.86519999999999997</v>
      </c>
      <c r="E85" s="137">
        <v>0.87219999999999998</v>
      </c>
      <c r="F85" s="137">
        <v>8.2000000000000007E-3</v>
      </c>
      <c r="G85" s="137">
        <v>6.4999999999999997E-3</v>
      </c>
      <c r="H85" s="137">
        <v>5.0000000000000001E-3</v>
      </c>
      <c r="I85" s="137">
        <v>0.87680000000000002</v>
      </c>
      <c r="J85" s="137">
        <v>0.87739999999999996</v>
      </c>
      <c r="K85" s="137">
        <v>0.88170000000000004</v>
      </c>
      <c r="L85" s="137">
        <v>0.84450000000000003</v>
      </c>
      <c r="M85" s="137">
        <v>0.85199999999999998</v>
      </c>
      <c r="N85" s="137">
        <v>0.86209999999999998</v>
      </c>
      <c r="O85" s="1">
        <v>1806</v>
      </c>
      <c r="P85" s="1">
        <v>2929</v>
      </c>
      <c r="Q85" s="1">
        <v>4792</v>
      </c>
      <c r="T85">
        <v>2015</v>
      </c>
      <c r="U85" s="140">
        <v>0.81620000000000004</v>
      </c>
      <c r="V85" s="140">
        <v>0.86150000000000004</v>
      </c>
      <c r="W85" s="140">
        <v>0.87029999999999996</v>
      </c>
      <c r="X85" s="140">
        <v>0.86660000000000004</v>
      </c>
      <c r="Y85" s="140">
        <v>0.87990000000000002</v>
      </c>
      <c r="Z85" s="140">
        <v>0.83199999999999996</v>
      </c>
      <c r="AA85" s="140">
        <v>0.86470000000000002</v>
      </c>
      <c r="AB85" s="140">
        <v>0.85370000000000001</v>
      </c>
      <c r="AC85" s="140">
        <v>0.8952</v>
      </c>
      <c r="AD85" s="140">
        <v>0.83020000000000005</v>
      </c>
      <c r="AE85" s="140">
        <v>0.85419999999999996</v>
      </c>
      <c r="AF85" s="142">
        <v>0.82540000000000002</v>
      </c>
      <c r="AG85" s="140">
        <v>0.86660000000000004</v>
      </c>
      <c r="AH85" s="140">
        <v>0.85709999999999997</v>
      </c>
      <c r="AI85" s="140">
        <v>0.85040000000000004</v>
      </c>
      <c r="AJ85" s="164">
        <v>0.86250000000000004</v>
      </c>
      <c r="AK85" s="140">
        <v>0.8569</v>
      </c>
      <c r="AL85" s="143">
        <v>0.89870000000000005</v>
      </c>
      <c r="AM85" s="140">
        <v>0.875</v>
      </c>
      <c r="AN85" s="140">
        <v>0.88280000000000003</v>
      </c>
      <c r="AO85" s="140">
        <v>0.88849999999999996</v>
      </c>
      <c r="AP85" s="140">
        <v>0.87809999999999999</v>
      </c>
      <c r="AQ85" s="140">
        <v>0.89019999999999999</v>
      </c>
      <c r="AR85" s="140">
        <v>0.87519999999999998</v>
      </c>
      <c r="AS85" s="140">
        <v>0.87070000000000003</v>
      </c>
      <c r="AT85" s="142">
        <v>0.89419999999999999</v>
      </c>
      <c r="AU85" s="140">
        <v>0.85860000000000003</v>
      </c>
      <c r="AV85" s="140">
        <v>0.89410000000000001</v>
      </c>
      <c r="AW85" s="140">
        <v>0.86650000000000005</v>
      </c>
      <c r="AX85" s="140">
        <v>0.87909999999999999</v>
      </c>
      <c r="AY85" s="140">
        <v>0.879</v>
      </c>
      <c r="AZ85" s="143">
        <v>0.87760000000000005</v>
      </c>
      <c r="BA85" s="140">
        <v>0.87070000000000003</v>
      </c>
      <c r="BB85" s="140">
        <v>0.85499999999999998</v>
      </c>
      <c r="BC85" s="140">
        <v>0.84940000000000004</v>
      </c>
      <c r="BD85" s="140">
        <v>0.84119999999999995</v>
      </c>
      <c r="BE85" s="140">
        <v>0.85289999999999999</v>
      </c>
      <c r="BF85" s="140">
        <v>0.84409999999999996</v>
      </c>
      <c r="BG85" s="140">
        <v>0.84050000000000002</v>
      </c>
      <c r="BH85" s="140">
        <v>0.84199999999999997</v>
      </c>
      <c r="BI85" s="140">
        <v>0.8337</v>
      </c>
      <c r="BJ85" s="140">
        <v>0.83899999999999997</v>
      </c>
      <c r="BK85" s="140">
        <v>0.82789999999999997</v>
      </c>
      <c r="BL85" s="140">
        <v>0.81759999999999999</v>
      </c>
      <c r="BM85" s="140">
        <v>0.8236</v>
      </c>
      <c r="BN85" s="140">
        <v>0.81340000000000001</v>
      </c>
      <c r="BO85" s="140">
        <v>0.8085</v>
      </c>
      <c r="BP85" s="140">
        <v>0.78700000000000003</v>
      </c>
      <c r="BQ85" s="140">
        <v>0.78139999999999998</v>
      </c>
      <c r="BR85" s="140">
        <v>0.78280000000000005</v>
      </c>
      <c r="BS85" s="140">
        <v>0.78659999999999997</v>
      </c>
      <c r="BT85" s="140">
        <v>0.77270000000000005</v>
      </c>
      <c r="BU85" s="140">
        <v>0.75609999999999999</v>
      </c>
      <c r="BV85" s="140">
        <v>0.74490000000000001</v>
      </c>
      <c r="BW85" s="140">
        <v>0.73699999999999999</v>
      </c>
      <c r="BX85" s="140">
        <v>0.72430000000000005</v>
      </c>
      <c r="BY85" s="140">
        <v>0.72550000000000003</v>
      </c>
      <c r="BZ85" s="140">
        <v>0.71699999999999997</v>
      </c>
      <c r="CA85" s="140">
        <v>0.70889999999999997</v>
      </c>
      <c r="CB85" s="140">
        <v>0.70989999999999998</v>
      </c>
      <c r="CC85" s="140">
        <v>0.70950000000000002</v>
      </c>
      <c r="CD85" s="140">
        <v>0.70220000000000005</v>
      </c>
      <c r="CE85" s="140">
        <v>0.70830000000000004</v>
      </c>
      <c r="CF85" s="140">
        <v>0.70289999999999997</v>
      </c>
      <c r="CG85" s="140">
        <v>0.69720000000000004</v>
      </c>
      <c r="CH85" s="140">
        <v>0.70750000000000002</v>
      </c>
      <c r="CI85" s="140">
        <v>0.6986</v>
      </c>
      <c r="CJ85" s="140">
        <v>0.7036</v>
      </c>
      <c r="CK85" s="140">
        <v>0.69989999999999997</v>
      </c>
      <c r="CL85" s="140">
        <v>0.68259999999999998</v>
      </c>
      <c r="CM85" s="140">
        <v>0.66959999999999997</v>
      </c>
      <c r="CN85" s="140">
        <v>0.6623</v>
      </c>
      <c r="CO85" s="140">
        <v>0.64459999999999995</v>
      </c>
      <c r="CP85" s="140">
        <v>0.6351</v>
      </c>
      <c r="CQ85" s="140">
        <v>0.62780000000000002</v>
      </c>
      <c r="CR85" s="140">
        <v>0.60660000000000003</v>
      </c>
      <c r="CS85" s="140">
        <v>0.58309999999999995</v>
      </c>
      <c r="CT85" s="140">
        <v>0.59699999999999998</v>
      </c>
      <c r="CU85" s="140">
        <v>0.56540000000000001</v>
      </c>
      <c r="CV85" s="140">
        <v>0.56030000000000002</v>
      </c>
      <c r="CW85" s="140">
        <v>0.5292</v>
      </c>
      <c r="CX85" s="140">
        <v>0.51880000000000004</v>
      </c>
      <c r="CY85" s="140">
        <v>0.50770000000000004</v>
      </c>
      <c r="CZ85" s="140">
        <v>0.49180000000000001</v>
      </c>
      <c r="DA85" s="140">
        <v>0.4541</v>
      </c>
      <c r="DB85" s="140">
        <v>0.41589999999999999</v>
      </c>
      <c r="DC85" s="140"/>
    </row>
    <row r="86" spans="2:107" x14ac:dyDescent="0.25">
      <c r="B86" s="23">
        <v>2015</v>
      </c>
      <c r="C86" s="139">
        <v>0.86729999999999996</v>
      </c>
      <c r="D86" s="139">
        <v>0.88329999999999997</v>
      </c>
      <c r="E86" s="139">
        <v>0.87949999999999995</v>
      </c>
      <c r="F86" s="139">
        <v>8.0000000000000002E-3</v>
      </c>
      <c r="G86" s="139">
        <v>6.1999999999999998E-3</v>
      </c>
      <c r="H86" s="139">
        <v>4.8999999999999998E-3</v>
      </c>
      <c r="I86" s="139">
        <v>0.8821</v>
      </c>
      <c r="J86" s="139">
        <v>0.89490000000000003</v>
      </c>
      <c r="K86" s="139">
        <v>0.88870000000000005</v>
      </c>
      <c r="L86" s="139">
        <v>0.8508</v>
      </c>
      <c r="M86" s="139">
        <v>0.87060000000000004</v>
      </c>
      <c r="N86" s="139">
        <v>0.86970000000000003</v>
      </c>
      <c r="O86" s="80">
        <v>1874</v>
      </c>
      <c r="P86" s="80">
        <v>2859</v>
      </c>
      <c r="Q86" s="80">
        <v>4866</v>
      </c>
      <c r="U86" s="140"/>
      <c r="V86" s="140"/>
      <c r="W86" s="140"/>
      <c r="X86" s="140"/>
      <c r="Y86" s="140"/>
      <c r="Z86" s="140"/>
      <c r="AA86" s="140"/>
      <c r="AB86" s="140"/>
      <c r="AC86" s="140"/>
      <c r="AD86" s="166" t="s">
        <v>340</v>
      </c>
      <c r="AE86" s="166"/>
      <c r="AF86" s="175">
        <f>AVERAGE(AF69:AF79)</f>
        <v>0.79086000000000001</v>
      </c>
      <c r="AG86" s="172">
        <f t="shared" ref="AG86:AJ86" si="117">AVERAGE(AG69:AG79)</f>
        <v>0.80676000000000003</v>
      </c>
      <c r="AH86" s="172">
        <f t="shared" si="117"/>
        <v>0.81172999999999984</v>
      </c>
      <c r="AI86" s="172">
        <f t="shared" si="117"/>
        <v>0.81844000000000006</v>
      </c>
      <c r="AJ86" s="172">
        <f t="shared" si="117"/>
        <v>0.81508000000000003</v>
      </c>
      <c r="AK86" s="172">
        <f>AVERAGE(AK69:AK79)</f>
        <v>0.82989000000000002</v>
      </c>
      <c r="AL86" s="172">
        <f t="shared" ref="AL86:AZ86" si="118">AVERAGE(AL69:AL79)</f>
        <v>0.83216999999999997</v>
      </c>
      <c r="AM86" s="175">
        <f t="shared" si="118"/>
        <v>0.82258999999999993</v>
      </c>
      <c r="AN86" s="172">
        <f t="shared" si="118"/>
        <v>0.80683000000000005</v>
      </c>
      <c r="AO86" s="172">
        <f t="shared" si="118"/>
        <v>0.82118999999999998</v>
      </c>
      <c r="AP86" s="172">
        <f t="shared" si="118"/>
        <v>0.83715000000000006</v>
      </c>
      <c r="AQ86" s="172">
        <f t="shared" si="118"/>
        <v>0.84705999999999992</v>
      </c>
      <c r="AR86" s="172">
        <f t="shared" si="118"/>
        <v>0.83176000000000005</v>
      </c>
      <c r="AS86" s="177">
        <f t="shared" si="118"/>
        <v>0.84952000000000005</v>
      </c>
      <c r="AT86" s="172">
        <f t="shared" si="118"/>
        <v>0.84216000000000013</v>
      </c>
      <c r="AU86" s="172">
        <f t="shared" si="118"/>
        <v>0.84428999999999998</v>
      </c>
      <c r="AV86" s="172">
        <f t="shared" si="118"/>
        <v>0.85067000000000004</v>
      </c>
      <c r="AW86" s="172">
        <f t="shared" si="118"/>
        <v>0.84416000000000013</v>
      </c>
      <c r="AX86" s="172">
        <f t="shared" si="118"/>
        <v>0.8405800000000001</v>
      </c>
      <c r="AY86" s="172">
        <f t="shared" si="118"/>
        <v>0.83872999999999998</v>
      </c>
      <c r="AZ86" s="177">
        <f t="shared" si="118"/>
        <v>0.83636000000000021</v>
      </c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0"/>
      <c r="CV86" s="140"/>
      <c r="CW86" s="140"/>
      <c r="CX86" s="140"/>
      <c r="CY86" s="140"/>
      <c r="CZ86" s="140"/>
      <c r="DA86" s="140"/>
      <c r="DB86" s="140"/>
      <c r="DC86" s="140"/>
    </row>
    <row r="87" spans="2:107" x14ac:dyDescent="0.25">
      <c r="U87" s="140"/>
      <c r="V87" s="140"/>
      <c r="W87" s="140"/>
      <c r="X87" s="140"/>
      <c r="Y87" s="140"/>
      <c r="Z87" s="140"/>
      <c r="AA87" s="140"/>
      <c r="AB87" s="140"/>
      <c r="AC87" s="140"/>
      <c r="AD87" s="166" t="s">
        <v>342</v>
      </c>
      <c r="AE87" s="166"/>
      <c r="AF87" s="171">
        <f>AVERAGE(AF80:AF85)</f>
        <v>0.82819999999999994</v>
      </c>
      <c r="AG87" s="169">
        <f t="shared" ref="AG87:AZ87" si="119">AVERAGE(AG80:AG85)</f>
        <v>0.85553333333333326</v>
      </c>
      <c r="AH87" s="169">
        <f t="shared" si="119"/>
        <v>0.84371666666666656</v>
      </c>
      <c r="AI87" s="169">
        <f t="shared" si="119"/>
        <v>0.84446666666666681</v>
      </c>
      <c r="AJ87" s="169">
        <f t="shared" si="119"/>
        <v>0.85176666666666667</v>
      </c>
      <c r="AK87" s="169">
        <f t="shared" si="119"/>
        <v>0.86196666666666655</v>
      </c>
      <c r="AL87" s="169">
        <f t="shared" si="119"/>
        <v>0.87275000000000003</v>
      </c>
      <c r="AM87" s="171">
        <f t="shared" si="119"/>
        <v>0.86323333333333341</v>
      </c>
      <c r="AN87" s="169">
        <f t="shared" si="119"/>
        <v>0.86898333333333344</v>
      </c>
      <c r="AO87" s="169">
        <f t="shared" si="119"/>
        <v>0.86288333333333334</v>
      </c>
      <c r="AP87" s="169">
        <f t="shared" si="119"/>
        <v>0.86676666666666657</v>
      </c>
      <c r="AQ87" s="169">
        <f t="shared" si="119"/>
        <v>0.8606666666666668</v>
      </c>
      <c r="AR87" s="169">
        <f t="shared" si="119"/>
        <v>0.87326666666666652</v>
      </c>
      <c r="AS87" s="170">
        <f t="shared" si="119"/>
        <v>0.86573333333333335</v>
      </c>
      <c r="AT87" s="169">
        <f t="shared" si="119"/>
        <v>0.87406666666666666</v>
      </c>
      <c r="AU87" s="169">
        <f t="shared" si="119"/>
        <v>0.86436666666666673</v>
      </c>
      <c r="AV87" s="169">
        <f t="shared" si="119"/>
        <v>0.87198333333333344</v>
      </c>
      <c r="AW87" s="169">
        <f t="shared" si="119"/>
        <v>0.86863333333333337</v>
      </c>
      <c r="AX87" s="169">
        <f t="shared" si="119"/>
        <v>0.85976666666666668</v>
      </c>
      <c r="AY87" s="169">
        <f t="shared" si="119"/>
        <v>0.86165000000000003</v>
      </c>
      <c r="AZ87" s="170">
        <f t="shared" si="119"/>
        <v>0.86578333333333335</v>
      </c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  <c r="CR87" s="140"/>
      <c r="CS87" s="140"/>
      <c r="CT87" s="140"/>
      <c r="CU87" s="140"/>
      <c r="CV87" s="140"/>
      <c r="CW87" s="140"/>
      <c r="CX87" s="140"/>
      <c r="CY87" s="140"/>
      <c r="CZ87" s="140"/>
      <c r="DA87" s="140"/>
      <c r="DB87" s="140"/>
      <c r="DC87" s="140"/>
    </row>
    <row r="88" spans="2:107" x14ac:dyDescent="0.25">
      <c r="AA88" s="140"/>
      <c r="AB88" s="140"/>
      <c r="AC88" s="140"/>
      <c r="AD88" s="166" t="s">
        <v>341</v>
      </c>
      <c r="AE88" s="166"/>
      <c r="AF88" s="171">
        <f>AF87-AF86</f>
        <v>3.7339999999999929E-2</v>
      </c>
      <c r="AG88" s="169">
        <f t="shared" ref="AG88" si="120">AG87-AG86</f>
        <v>4.8773333333333224E-2</v>
      </c>
      <c r="AH88" s="169">
        <f t="shared" ref="AH88" si="121">AH87-AH86</f>
        <v>3.1986666666666719E-2</v>
      </c>
      <c r="AI88" s="169">
        <f t="shared" ref="AI88" si="122">AI87-AI86</f>
        <v>2.6026666666666753E-2</v>
      </c>
      <c r="AJ88" s="169">
        <f t="shared" ref="AJ88" si="123">AJ87-AJ86</f>
        <v>3.6686666666666645E-2</v>
      </c>
      <c r="AK88" s="169">
        <f t="shared" ref="AK88" si="124">AK87-AK86</f>
        <v>3.2076666666666531E-2</v>
      </c>
      <c r="AL88" s="169">
        <f t="shared" ref="AL88" si="125">AL87-AL86</f>
        <v>4.058000000000006E-2</v>
      </c>
      <c r="AM88" s="171">
        <f t="shared" ref="AM88" si="126">AM87-AM86</f>
        <v>4.0643333333333476E-2</v>
      </c>
      <c r="AN88" s="169">
        <f t="shared" ref="AN88" si="127">AN87-AN86</f>
        <v>6.2153333333333394E-2</v>
      </c>
      <c r="AO88" s="169">
        <f t="shared" ref="AO88" si="128">AO87-AO86</f>
        <v>4.169333333333336E-2</v>
      </c>
      <c r="AP88" s="169">
        <f t="shared" ref="AP88" si="129">AP87-AP86</f>
        <v>2.9616666666666513E-2</v>
      </c>
      <c r="AQ88" s="169">
        <f t="shared" ref="AQ88" si="130">AQ87-AQ86</f>
        <v>1.3606666666666878E-2</v>
      </c>
      <c r="AR88" s="169">
        <f t="shared" ref="AR88" si="131">AR87-AR86</f>
        <v>4.150666666666647E-2</v>
      </c>
      <c r="AS88" s="170">
        <f t="shared" ref="AS88" si="132">AS87-AS86</f>
        <v>1.6213333333333302E-2</v>
      </c>
      <c r="AT88" s="169">
        <f t="shared" ref="AT88" si="133">AT87-AT86</f>
        <v>3.1906666666666528E-2</v>
      </c>
      <c r="AU88" s="169">
        <f t="shared" ref="AU88" si="134">AU87-AU86</f>
        <v>2.0076666666666743E-2</v>
      </c>
      <c r="AV88" s="169">
        <f t="shared" ref="AV88" si="135">AV87-AV86</f>
        <v>2.1313333333333406E-2</v>
      </c>
      <c r="AW88" s="169">
        <f t="shared" ref="AW88" si="136">AW87-AW86</f>
        <v>2.4473333333333236E-2</v>
      </c>
      <c r="AX88" s="169">
        <f t="shared" ref="AX88" si="137">AX87-AX86</f>
        <v>1.9186666666666574E-2</v>
      </c>
      <c r="AY88" s="169">
        <f t="shared" ref="AY88" si="138">AY87-AY86</f>
        <v>2.2920000000000051E-2</v>
      </c>
      <c r="AZ88" s="170">
        <f t="shared" ref="AZ88" si="139">AZ87-AZ86</f>
        <v>2.9423333333333135E-2</v>
      </c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  <c r="CR88" s="140"/>
      <c r="CS88" s="140"/>
      <c r="CT88" s="140"/>
      <c r="CU88" s="140"/>
      <c r="CV88" s="140"/>
      <c r="CW88" s="140"/>
      <c r="CX88" s="140"/>
      <c r="CY88" s="140"/>
      <c r="CZ88" s="140"/>
      <c r="DA88" s="140"/>
      <c r="DB88" s="140"/>
      <c r="DC88" s="140"/>
    </row>
    <row r="89" spans="2:107" x14ac:dyDescent="0.25">
      <c r="C89" t="s">
        <v>330</v>
      </c>
      <c r="E89" t="s">
        <v>360</v>
      </c>
      <c r="F89" t="s">
        <v>330</v>
      </c>
      <c r="H89" t="s">
        <v>360</v>
      </c>
      <c r="I89" t="s">
        <v>330</v>
      </c>
      <c r="K89" t="s">
        <v>360</v>
      </c>
      <c r="L89" t="s">
        <v>330</v>
      </c>
      <c r="N89" t="s">
        <v>360</v>
      </c>
      <c r="O89" t="s">
        <v>330</v>
      </c>
      <c r="Q89" t="s">
        <v>360</v>
      </c>
      <c r="AA89" s="140"/>
      <c r="AB89" s="140"/>
      <c r="AC89" s="140"/>
      <c r="AD89" s="166" t="s">
        <v>343</v>
      </c>
      <c r="AE89" s="166"/>
      <c r="AF89" s="171">
        <f>(AF87-AF86)/AF86</f>
        <v>4.7214424803378507E-2</v>
      </c>
      <c r="AG89" s="169">
        <f t="shared" ref="AG89:AL89" si="140">(AG87-AG86)/AG86</f>
        <v>6.0455815029665849E-2</v>
      </c>
      <c r="AH89" s="169">
        <f t="shared" si="140"/>
        <v>3.9405549464312919E-2</v>
      </c>
      <c r="AI89" s="169">
        <f t="shared" si="140"/>
        <v>3.1800335597804055E-2</v>
      </c>
      <c r="AJ89" s="169">
        <f t="shared" si="140"/>
        <v>4.5009896779048243E-2</v>
      </c>
      <c r="AK89" s="169">
        <f t="shared" si="140"/>
        <v>3.8651708861013545E-2</v>
      </c>
      <c r="AL89" s="169">
        <f t="shared" si="140"/>
        <v>4.8764074648208977E-2</v>
      </c>
      <c r="AM89" s="171">
        <f>(AM87-AM86)/AM86</f>
        <v>4.9408980577606683E-2</v>
      </c>
      <c r="AN89" s="169">
        <f t="shared" ref="AN89:AZ89" si="141">(AN87-AN86)/AN86</f>
        <v>7.703398898570131E-2</v>
      </c>
      <c r="AO89" s="169">
        <f t="shared" si="141"/>
        <v>5.0771847359725959E-2</v>
      </c>
      <c r="AP89" s="169">
        <f t="shared" si="141"/>
        <v>3.5377968902426699E-2</v>
      </c>
      <c r="AQ89" s="169">
        <f t="shared" si="141"/>
        <v>1.6063403615643377E-2</v>
      </c>
      <c r="AR89" s="169">
        <f t="shared" si="141"/>
        <v>4.9902215382642189E-2</v>
      </c>
      <c r="AS89" s="170">
        <f t="shared" si="141"/>
        <v>1.9085287377970266E-2</v>
      </c>
      <c r="AT89" s="169">
        <f t="shared" si="141"/>
        <v>3.7886704030904488E-2</v>
      </c>
      <c r="AU89" s="169">
        <f t="shared" si="141"/>
        <v>2.3779349117799265E-2</v>
      </c>
      <c r="AV89" s="169">
        <f t="shared" si="141"/>
        <v>2.505476075720715E-2</v>
      </c>
      <c r="AW89" s="169">
        <f t="shared" si="141"/>
        <v>2.8991344452868214E-2</v>
      </c>
      <c r="AX89" s="169">
        <f t="shared" si="141"/>
        <v>2.2825509370513898E-2</v>
      </c>
      <c r="AY89" s="169">
        <f t="shared" si="141"/>
        <v>2.7327030152730976E-2</v>
      </c>
      <c r="AZ89" s="170">
        <f t="shared" si="141"/>
        <v>3.5180225421269702E-2</v>
      </c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F89" s="140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0"/>
      <c r="CV89" s="140"/>
      <c r="CW89" s="140"/>
      <c r="CX89" s="140"/>
      <c r="CY89" s="140"/>
      <c r="CZ89" s="140"/>
      <c r="DA89" s="140"/>
      <c r="DB89" s="140"/>
      <c r="DC89" s="140"/>
    </row>
    <row r="90" spans="2:107" x14ac:dyDescent="0.25">
      <c r="C90" t="s">
        <v>337</v>
      </c>
      <c r="E90" t="s">
        <v>337</v>
      </c>
      <c r="F90" t="s">
        <v>353</v>
      </c>
      <c r="H90" t="s">
        <v>353</v>
      </c>
      <c r="I90" t="s">
        <v>355</v>
      </c>
      <c r="K90" t="s">
        <v>355</v>
      </c>
      <c r="L90" t="s">
        <v>354</v>
      </c>
      <c r="N90" t="s">
        <v>354</v>
      </c>
      <c r="O90" t="s">
        <v>1</v>
      </c>
      <c r="Q90" t="s">
        <v>1</v>
      </c>
      <c r="AA90" s="140"/>
      <c r="AB90" s="140"/>
      <c r="AC90" s="140"/>
      <c r="AD90" s="166" t="s">
        <v>344</v>
      </c>
      <c r="AE90" s="166"/>
      <c r="AF90" s="171">
        <f>AVERAGE(AF74:AF79)</f>
        <v>0.79113333333333336</v>
      </c>
      <c r="AG90" s="169">
        <f t="shared" ref="AG90:AZ90" si="142">AVERAGE(AG74:AG79)</f>
        <v>0.81451666666666667</v>
      </c>
      <c r="AH90" s="169">
        <f t="shared" si="142"/>
        <v>0.81696666666666662</v>
      </c>
      <c r="AI90" s="169">
        <f t="shared" si="142"/>
        <v>0.83796666666666653</v>
      </c>
      <c r="AJ90" s="169">
        <f t="shared" si="142"/>
        <v>0.82391666666666652</v>
      </c>
      <c r="AK90" s="169">
        <f t="shared" si="142"/>
        <v>0.84425000000000006</v>
      </c>
      <c r="AL90" s="169">
        <f t="shared" si="142"/>
        <v>0.84956666666666658</v>
      </c>
      <c r="AM90" s="171">
        <f t="shared" si="142"/>
        <v>0.83779999999999999</v>
      </c>
      <c r="AN90" s="169">
        <f t="shared" si="142"/>
        <v>0.81899999999999995</v>
      </c>
      <c r="AO90" s="169">
        <f t="shared" si="142"/>
        <v>0.83365</v>
      </c>
      <c r="AP90" s="169">
        <f t="shared" si="142"/>
        <v>0.84694999999999998</v>
      </c>
      <c r="AQ90" s="169">
        <f t="shared" si="142"/>
        <v>0.85133333333333339</v>
      </c>
      <c r="AR90" s="169">
        <f t="shared" si="142"/>
        <v>0.84288333333333332</v>
      </c>
      <c r="AS90" s="170">
        <f t="shared" si="142"/>
        <v>0.85476666666666656</v>
      </c>
      <c r="AT90" s="169">
        <f t="shared" si="142"/>
        <v>0.85426666666666673</v>
      </c>
      <c r="AU90" s="169">
        <f t="shared" si="142"/>
        <v>0.84514999999999996</v>
      </c>
      <c r="AV90" s="169">
        <f t="shared" si="142"/>
        <v>0.85721666666666663</v>
      </c>
      <c r="AW90" s="169">
        <f t="shared" si="142"/>
        <v>0.85668333333333335</v>
      </c>
      <c r="AX90" s="169">
        <f t="shared" si="142"/>
        <v>0.85064999999999991</v>
      </c>
      <c r="AY90" s="169">
        <f t="shared" si="142"/>
        <v>0.84711666666666663</v>
      </c>
      <c r="AZ90" s="170">
        <f t="shared" si="142"/>
        <v>0.84116666666666662</v>
      </c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0"/>
      <c r="CD90" s="140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</row>
    <row r="91" spans="2:107" x14ac:dyDescent="0.25">
      <c r="B91">
        <v>2000</v>
      </c>
      <c r="C91" s="137">
        <v>0.8367</v>
      </c>
      <c r="E91" s="137">
        <v>0.8629</v>
      </c>
      <c r="F91" s="137">
        <v>1.01E-2</v>
      </c>
      <c r="H91" s="137">
        <v>5.4000000000000003E-3</v>
      </c>
      <c r="I91" s="137">
        <v>0.85540000000000005</v>
      </c>
      <c r="K91" s="137">
        <v>0.87309999999999999</v>
      </c>
      <c r="L91" s="137">
        <v>0.81589999999999996</v>
      </c>
      <c r="N91" s="137">
        <v>0.85189999999999999</v>
      </c>
      <c r="O91" s="1">
        <v>1374</v>
      </c>
      <c r="Q91" s="1">
        <v>4216</v>
      </c>
      <c r="AA91" s="140"/>
      <c r="AB91" s="140"/>
      <c r="AC91" s="140"/>
      <c r="AD91" s="166" t="s">
        <v>342</v>
      </c>
      <c r="AE91" s="166"/>
      <c r="AF91" s="171">
        <f>AF87</f>
        <v>0.82819999999999994</v>
      </c>
      <c r="AG91" s="169">
        <f t="shared" ref="AG91:AJ91" si="143">AG87</f>
        <v>0.85553333333333326</v>
      </c>
      <c r="AH91" s="169">
        <f t="shared" si="143"/>
        <v>0.84371666666666656</v>
      </c>
      <c r="AI91" s="169">
        <f t="shared" si="143"/>
        <v>0.84446666666666681</v>
      </c>
      <c r="AJ91" s="169">
        <f t="shared" si="143"/>
        <v>0.85176666666666667</v>
      </c>
      <c r="AK91" s="169">
        <f>AK87</f>
        <v>0.86196666666666655</v>
      </c>
      <c r="AL91" s="169">
        <f t="shared" ref="AL91:AZ91" si="144">AL87</f>
        <v>0.87275000000000003</v>
      </c>
      <c r="AM91" s="171">
        <f t="shared" si="144"/>
        <v>0.86323333333333341</v>
      </c>
      <c r="AN91" s="169">
        <f t="shared" si="144"/>
        <v>0.86898333333333344</v>
      </c>
      <c r="AO91" s="169">
        <f t="shared" si="144"/>
        <v>0.86288333333333334</v>
      </c>
      <c r="AP91" s="169">
        <f t="shared" si="144"/>
        <v>0.86676666666666657</v>
      </c>
      <c r="AQ91" s="169">
        <f t="shared" si="144"/>
        <v>0.8606666666666668</v>
      </c>
      <c r="AR91" s="169">
        <f t="shared" si="144"/>
        <v>0.87326666666666652</v>
      </c>
      <c r="AS91" s="170">
        <f t="shared" si="144"/>
        <v>0.86573333333333335</v>
      </c>
      <c r="AT91" s="169">
        <f t="shared" si="144"/>
        <v>0.87406666666666666</v>
      </c>
      <c r="AU91" s="169">
        <f t="shared" si="144"/>
        <v>0.86436666666666673</v>
      </c>
      <c r="AV91" s="169">
        <f t="shared" si="144"/>
        <v>0.87198333333333344</v>
      </c>
      <c r="AW91" s="169">
        <f t="shared" si="144"/>
        <v>0.86863333333333337</v>
      </c>
      <c r="AX91" s="169">
        <f t="shared" si="144"/>
        <v>0.85976666666666668</v>
      </c>
      <c r="AY91" s="169">
        <f t="shared" si="144"/>
        <v>0.86165000000000003</v>
      </c>
      <c r="AZ91" s="170">
        <f t="shared" si="144"/>
        <v>0.86578333333333335</v>
      </c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  <c r="BK91" s="140"/>
      <c r="BL91" s="140"/>
      <c r="BM91" s="140"/>
      <c r="BN91" s="140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  <c r="CH91" s="140"/>
      <c r="CI91" s="140"/>
      <c r="CJ91" s="140"/>
      <c r="CK91" s="140"/>
      <c r="CL91" s="140"/>
      <c r="CM91" s="140"/>
      <c r="CN91" s="140"/>
      <c r="CO91" s="140"/>
      <c r="CP91" s="140"/>
      <c r="CQ91" s="140"/>
      <c r="CR91" s="140"/>
      <c r="CS91" s="140"/>
      <c r="CT91" s="140"/>
      <c r="CU91" s="140"/>
      <c r="CV91" s="140"/>
      <c r="CW91" s="140"/>
      <c r="CX91" s="140"/>
      <c r="CY91" s="140"/>
      <c r="CZ91" s="140"/>
      <c r="DA91" s="140"/>
      <c r="DB91" s="140"/>
      <c r="DC91" s="140"/>
    </row>
    <row r="92" spans="2:107" x14ac:dyDescent="0.25">
      <c r="B92">
        <v>2001</v>
      </c>
      <c r="C92" s="137">
        <v>0.82120000000000004</v>
      </c>
      <c r="E92" s="137">
        <v>0.85970000000000002</v>
      </c>
      <c r="F92" s="137">
        <v>9.5999999999999992E-3</v>
      </c>
      <c r="H92" s="137">
        <v>5.4999999999999997E-3</v>
      </c>
      <c r="I92" s="137">
        <v>0.83919999999999995</v>
      </c>
      <c r="K92" s="137">
        <v>0.87009999999999998</v>
      </c>
      <c r="L92" s="137">
        <v>0.80149999999999999</v>
      </c>
      <c r="N92" s="137">
        <v>0.84850000000000003</v>
      </c>
      <c r="O92" s="1">
        <v>1619</v>
      </c>
      <c r="Q92" s="1">
        <v>4154</v>
      </c>
      <c r="AA92" s="140"/>
      <c r="AB92" s="140"/>
      <c r="AC92" s="140"/>
      <c r="AD92" s="166" t="s">
        <v>341</v>
      </c>
      <c r="AE92" s="166"/>
      <c r="AF92" s="171">
        <f>AF91-AF90</f>
        <v>3.7066666666666581E-2</v>
      </c>
      <c r="AG92" s="169">
        <f t="shared" ref="AG92" si="145">AG91-AG90</f>
        <v>4.101666666666659E-2</v>
      </c>
      <c r="AH92" s="169">
        <f t="shared" ref="AH92" si="146">AH91-AH90</f>
        <v>2.674999999999994E-2</v>
      </c>
      <c r="AI92" s="169">
        <f t="shared" ref="AI92" si="147">AI91-AI90</f>
        <v>6.5000000000002833E-3</v>
      </c>
      <c r="AJ92" s="169">
        <f t="shared" ref="AJ92" si="148">AJ91-AJ90</f>
        <v>2.7850000000000152E-2</v>
      </c>
      <c r="AK92" s="169">
        <f t="shared" ref="AK92" si="149">AK91-AK90</f>
        <v>1.7716666666666492E-2</v>
      </c>
      <c r="AL92" s="169">
        <f t="shared" ref="AL92" si="150">AL91-AL90</f>
        <v>2.3183333333333445E-2</v>
      </c>
      <c r="AM92" s="171">
        <f t="shared" ref="AM92" si="151">AM91-AM90</f>
        <v>2.5433333333333419E-2</v>
      </c>
      <c r="AN92" s="169">
        <f t="shared" ref="AN92" si="152">AN91-AN90</f>
        <v>4.9983333333333491E-2</v>
      </c>
      <c r="AO92" s="169">
        <f t="shared" ref="AO92" si="153">AO91-AO90</f>
        <v>2.9233333333333333E-2</v>
      </c>
      <c r="AP92" s="169">
        <f t="shared" ref="AP92" si="154">AP91-AP90</f>
        <v>1.9816666666666594E-2</v>
      </c>
      <c r="AQ92" s="169">
        <f t="shared" ref="AQ92" si="155">AQ91-AQ90</f>
        <v>9.3333333333334156E-3</v>
      </c>
      <c r="AR92" s="169">
        <f t="shared" ref="AR92" si="156">AR91-AR90</f>
        <v>3.0383333333333207E-2</v>
      </c>
      <c r="AS92" s="170">
        <f t="shared" ref="AS92" si="157">AS91-AS90</f>
        <v>1.0966666666666791E-2</v>
      </c>
      <c r="AT92" s="169">
        <f t="shared" ref="AT92" si="158">AT91-AT90</f>
        <v>1.9799999999999929E-2</v>
      </c>
      <c r="AU92" s="169">
        <f t="shared" ref="AU92" si="159">AU91-AU90</f>
        <v>1.9216666666666771E-2</v>
      </c>
      <c r="AV92" s="169">
        <f t="shared" ref="AV92" si="160">AV91-AV90</f>
        <v>1.4766666666666817E-2</v>
      </c>
      <c r="AW92" s="169">
        <f t="shared" ref="AW92" si="161">AW91-AW90</f>
        <v>1.1950000000000016E-2</v>
      </c>
      <c r="AX92" s="169">
        <f t="shared" ref="AX92" si="162">AX91-AX90</f>
        <v>9.1166666666667728E-3</v>
      </c>
      <c r="AY92" s="169">
        <f t="shared" ref="AY92" si="163">AY91-AY90</f>
        <v>1.4533333333333398E-2</v>
      </c>
      <c r="AZ92" s="170">
        <f t="shared" ref="AZ92" si="164">AZ91-AZ90</f>
        <v>2.4616666666666731E-2</v>
      </c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  <c r="CH92" s="140"/>
      <c r="CI92" s="140"/>
      <c r="CJ92" s="140"/>
      <c r="CK92" s="140"/>
      <c r="CL92" s="140"/>
      <c r="CM92" s="140"/>
      <c r="CN92" s="140"/>
      <c r="CO92" s="140"/>
      <c r="CP92" s="140"/>
      <c r="CQ92" s="140"/>
      <c r="CR92" s="140"/>
      <c r="CS92" s="140"/>
      <c r="CT92" s="140"/>
      <c r="CU92" s="140"/>
      <c r="CV92" s="140"/>
      <c r="CW92" s="140"/>
      <c r="CX92" s="140"/>
      <c r="CY92" s="140"/>
      <c r="CZ92" s="140"/>
      <c r="DA92" s="140"/>
      <c r="DB92" s="140"/>
      <c r="DC92" s="140"/>
    </row>
    <row r="93" spans="2:107" x14ac:dyDescent="0.25">
      <c r="B93">
        <v>2002</v>
      </c>
      <c r="C93" s="137">
        <v>0.83020000000000005</v>
      </c>
      <c r="E93" s="137">
        <v>0.85370000000000001</v>
      </c>
      <c r="F93" s="137">
        <v>9.7999999999999997E-3</v>
      </c>
      <c r="H93" s="137">
        <v>5.4999999999999997E-3</v>
      </c>
      <c r="I93" s="137">
        <v>0.84840000000000004</v>
      </c>
      <c r="K93" s="137">
        <v>0.86409999999999998</v>
      </c>
      <c r="L93" s="137">
        <v>0.81</v>
      </c>
      <c r="N93" s="137">
        <v>0.84250000000000003</v>
      </c>
      <c r="O93" s="1">
        <v>1501</v>
      </c>
      <c r="Q93" s="1">
        <v>4232</v>
      </c>
      <c r="AA93" s="140"/>
      <c r="AB93" s="140"/>
      <c r="AC93" s="140"/>
      <c r="AD93" s="166" t="s">
        <v>343</v>
      </c>
      <c r="AE93" s="166"/>
      <c r="AF93" s="171">
        <f>(AF91-AF90)/AF90</f>
        <v>4.6852616499536419E-2</v>
      </c>
      <c r="AG93" s="169">
        <f t="shared" ref="AG93:AJ93" si="165">(AG91-AG90)/AG90</f>
        <v>5.0357062470585731E-2</v>
      </c>
      <c r="AH93" s="169">
        <f t="shared" si="165"/>
        <v>3.2743073972826241E-2</v>
      </c>
      <c r="AI93" s="169">
        <f t="shared" si="165"/>
        <v>7.7568717928321942E-3</v>
      </c>
      <c r="AJ93" s="169">
        <f t="shared" si="165"/>
        <v>3.3801962172550007E-2</v>
      </c>
      <c r="AK93" s="174">
        <f>(AK91-AK90)/AK90</f>
        <v>2.098509525219602E-2</v>
      </c>
      <c r="AL93" s="169">
        <f t="shared" ref="AL93:AZ93" si="166">(AL91-AL90)/AL90</f>
        <v>2.7288421548240412E-2</v>
      </c>
      <c r="AM93" s="171">
        <f t="shared" si="166"/>
        <v>3.0357284952653878E-2</v>
      </c>
      <c r="AN93" s="169">
        <f t="shared" si="166"/>
        <v>6.1029711029711227E-2</v>
      </c>
      <c r="AO93" s="169">
        <f t="shared" si="166"/>
        <v>3.5066674663627818E-2</v>
      </c>
      <c r="AP93" s="169">
        <f t="shared" si="166"/>
        <v>2.339768187811157E-2</v>
      </c>
      <c r="AQ93" s="169">
        <f t="shared" si="166"/>
        <v>1.0963194988253816E-2</v>
      </c>
      <c r="AR93" s="169">
        <f t="shared" si="166"/>
        <v>3.6046902497379872E-2</v>
      </c>
      <c r="AS93" s="170">
        <f t="shared" si="166"/>
        <v>1.2830012089069288E-2</v>
      </c>
      <c r="AT93" s="169">
        <f t="shared" si="166"/>
        <v>2.3177774309349065E-2</v>
      </c>
      <c r="AU93" s="169">
        <f t="shared" si="166"/>
        <v>2.2737581100002097E-2</v>
      </c>
      <c r="AV93" s="169">
        <f t="shared" si="166"/>
        <v>1.7226294402426633E-2</v>
      </c>
      <c r="AW93" s="169">
        <f t="shared" si="166"/>
        <v>1.3949144958269313E-2</v>
      </c>
      <c r="AX93" s="169">
        <f t="shared" si="166"/>
        <v>1.0717294617841384E-2</v>
      </c>
      <c r="AY93" s="169">
        <f t="shared" si="166"/>
        <v>1.7156235858893972E-2</v>
      </c>
      <c r="AZ93" s="170">
        <f t="shared" si="166"/>
        <v>2.9264909847434198E-2</v>
      </c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  <c r="CH93" s="140"/>
      <c r="CI93" s="140"/>
      <c r="CJ93" s="140"/>
      <c r="CK93" s="140"/>
      <c r="CL93" s="140"/>
      <c r="CM93" s="140"/>
      <c r="CN93" s="140"/>
      <c r="CO93" s="140"/>
      <c r="CP93" s="140"/>
      <c r="CQ93" s="140"/>
      <c r="CR93" s="140"/>
      <c r="CS93" s="140"/>
      <c r="CT93" s="140"/>
      <c r="CU93" s="140"/>
      <c r="CV93" s="140"/>
      <c r="CW93" s="140"/>
      <c r="CX93" s="140"/>
      <c r="CY93" s="140"/>
      <c r="CZ93" s="140"/>
      <c r="DA93" s="140"/>
      <c r="DB93" s="140"/>
      <c r="DC93" s="140"/>
    </row>
    <row r="94" spans="2:107" x14ac:dyDescent="0.25">
      <c r="B94">
        <v>2003</v>
      </c>
      <c r="C94" s="137">
        <v>0.84789999999999999</v>
      </c>
      <c r="E94" s="137">
        <v>0.86580000000000001</v>
      </c>
      <c r="F94" s="137">
        <v>9.1000000000000004E-3</v>
      </c>
      <c r="H94" s="137">
        <v>5.3E-3</v>
      </c>
      <c r="I94" s="137">
        <v>0.8649</v>
      </c>
      <c r="K94" s="137">
        <v>0.87590000000000001</v>
      </c>
      <c r="L94" s="137">
        <v>0.82899999999999996</v>
      </c>
      <c r="N94" s="137">
        <v>0.85489999999999999</v>
      </c>
      <c r="O94" s="1">
        <v>1573</v>
      </c>
      <c r="Q94" s="1">
        <v>4249</v>
      </c>
      <c r="AA94" s="140"/>
      <c r="AB94" s="140"/>
      <c r="AC94" s="140"/>
      <c r="AD94" s="166" t="s">
        <v>345</v>
      </c>
      <c r="AE94" s="173"/>
      <c r="AF94" s="175">
        <f>AVERAGE(AF69:AF79)</f>
        <v>0.79086000000000001</v>
      </c>
      <c r="AG94" s="172">
        <f t="shared" ref="AG94:AM94" si="167">AVERAGE(AG69:AG79)</f>
        <v>0.80676000000000003</v>
      </c>
      <c r="AH94" s="172">
        <f t="shared" si="167"/>
        <v>0.81172999999999984</v>
      </c>
      <c r="AI94" s="172">
        <f t="shared" si="167"/>
        <v>0.81844000000000006</v>
      </c>
      <c r="AJ94" s="172">
        <f t="shared" si="167"/>
        <v>0.81508000000000003</v>
      </c>
      <c r="AK94" s="172">
        <f t="shared" si="167"/>
        <v>0.82989000000000002</v>
      </c>
      <c r="AL94" s="172">
        <f t="shared" si="167"/>
        <v>0.83216999999999997</v>
      </c>
      <c r="AM94" s="175">
        <f t="shared" si="167"/>
        <v>0.82258999999999993</v>
      </c>
      <c r="AN94" s="186">
        <f>AVERAGE(AN69:AN80)</f>
        <v>0.80859090909090914</v>
      </c>
      <c r="AO94" s="186">
        <f>AVERAGE(AO69:AO81)</f>
        <v>0.8254166666666668</v>
      </c>
      <c r="AP94" s="186">
        <f>AVERAGE(AP69:AP82)</f>
        <v>0.84298461538461555</v>
      </c>
      <c r="AQ94" s="186">
        <f>AVERAGE(AQ69:AQ83)</f>
        <v>0.84872857142857139</v>
      </c>
      <c r="AR94" s="186">
        <f>AVERAGE(AR69:AR83)</f>
        <v>0.84451428571428588</v>
      </c>
      <c r="AS94" s="177">
        <f>AVERAGE(AS69:AS79)</f>
        <v>0.84952000000000005</v>
      </c>
      <c r="AT94" s="172">
        <f t="shared" ref="AT94:AZ94" si="168">AVERAGE(AT69:AT79)</f>
        <v>0.84216000000000013</v>
      </c>
      <c r="AU94" s="172">
        <f t="shared" si="168"/>
        <v>0.84428999999999998</v>
      </c>
      <c r="AV94" s="172">
        <f t="shared" si="168"/>
        <v>0.85067000000000004</v>
      </c>
      <c r="AW94" s="172">
        <f t="shared" si="168"/>
        <v>0.84416000000000013</v>
      </c>
      <c r="AX94" s="172">
        <f t="shared" si="168"/>
        <v>0.8405800000000001</v>
      </c>
      <c r="AY94" s="172">
        <f t="shared" si="168"/>
        <v>0.83872999999999998</v>
      </c>
      <c r="AZ94" s="177">
        <f t="shared" si="168"/>
        <v>0.83636000000000021</v>
      </c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  <c r="CH94" s="140"/>
      <c r="CI94" s="140"/>
      <c r="CJ94" s="140"/>
      <c r="CK94" s="140"/>
      <c r="CL94" s="140"/>
      <c r="CM94" s="140"/>
      <c r="CN94" s="140"/>
      <c r="CO94" s="140"/>
      <c r="CP94" s="140"/>
      <c r="CQ94" s="140"/>
      <c r="CR94" s="140"/>
      <c r="CS94" s="140"/>
      <c r="CT94" s="140"/>
      <c r="CU94" s="140"/>
      <c r="CV94" s="140"/>
      <c r="CW94" s="140"/>
      <c r="CX94" s="140"/>
      <c r="CY94" s="140"/>
      <c r="CZ94" s="140"/>
      <c r="DA94" s="140"/>
      <c r="DB94" s="140"/>
      <c r="DC94" s="140"/>
    </row>
    <row r="95" spans="2:107" x14ac:dyDescent="0.25">
      <c r="B95">
        <v>2004</v>
      </c>
      <c r="C95" s="137">
        <v>0.84450000000000003</v>
      </c>
      <c r="E95" s="137">
        <v>0.87490000000000001</v>
      </c>
      <c r="F95" s="137">
        <v>9.1000000000000004E-3</v>
      </c>
      <c r="H95" s="137">
        <v>5.1000000000000004E-3</v>
      </c>
      <c r="I95" s="137">
        <v>0.86129999999999995</v>
      </c>
      <c r="K95" s="137">
        <v>0.88449999999999995</v>
      </c>
      <c r="L95" s="137">
        <v>0.82579999999999998</v>
      </c>
      <c r="N95" s="137">
        <v>0.86450000000000005</v>
      </c>
      <c r="O95" s="1">
        <v>1629</v>
      </c>
      <c r="Q95" s="1">
        <v>4427</v>
      </c>
      <c r="AA95" s="140"/>
      <c r="AB95" s="140"/>
      <c r="AC95" s="140"/>
      <c r="AD95" s="166" t="s">
        <v>346</v>
      </c>
      <c r="AF95" s="171"/>
      <c r="AG95" s="169"/>
      <c r="AH95" s="169"/>
      <c r="AI95" s="169"/>
      <c r="AJ95" s="169"/>
      <c r="AK95" s="169"/>
      <c r="AL95" s="169"/>
      <c r="AM95" s="171"/>
      <c r="AN95" s="187">
        <f>AVERAGE(AN81:AN85)</f>
        <v>0.8775400000000001</v>
      </c>
      <c r="AO95" s="187">
        <f>AVERAGE(AO82:AO85)</f>
        <v>0.87104999999999999</v>
      </c>
      <c r="AP95" s="187">
        <f>AVERAGE(AP83:AP85)</f>
        <v>0.87109999999999987</v>
      </c>
      <c r="AQ95" s="187">
        <f>AVERAGE(AQ84:AQ85)</f>
        <v>0.87619999999999998</v>
      </c>
      <c r="AR95" s="187">
        <f>AR85</f>
        <v>0.87519999999999998</v>
      </c>
      <c r="AS95" s="170"/>
      <c r="AT95" s="169"/>
      <c r="AU95" s="169"/>
      <c r="AV95" s="169"/>
      <c r="AW95" s="169"/>
      <c r="AX95" s="169"/>
      <c r="AY95" s="169"/>
      <c r="AZ95" s="17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  <c r="CH95" s="140"/>
      <c r="CI95" s="140"/>
      <c r="CJ95" s="140"/>
      <c r="CK95" s="140"/>
      <c r="CL95" s="140"/>
      <c r="CM95" s="140"/>
      <c r="CN95" s="140"/>
      <c r="CO95" s="140"/>
      <c r="CP95" s="140"/>
      <c r="CQ95" s="140"/>
      <c r="CR95" s="140"/>
      <c r="CS95" s="140"/>
      <c r="CT95" s="140"/>
      <c r="CU95" s="140"/>
      <c r="CV95" s="140"/>
      <c r="CW95" s="140"/>
      <c r="CX95" s="140"/>
      <c r="CY95" s="140"/>
      <c r="CZ95" s="140"/>
      <c r="DA95" s="140"/>
      <c r="DB95" s="140"/>
      <c r="DC95" s="140"/>
    </row>
    <row r="96" spans="2:107" x14ac:dyDescent="0.25">
      <c r="B96">
        <v>2005</v>
      </c>
      <c r="C96" s="137">
        <v>0.85809999999999997</v>
      </c>
      <c r="E96" s="137">
        <v>0.87339999999999995</v>
      </c>
      <c r="F96" s="137">
        <v>8.5000000000000006E-3</v>
      </c>
      <c r="H96" s="137">
        <v>5.0000000000000001E-3</v>
      </c>
      <c r="I96" s="137">
        <v>0.87390000000000001</v>
      </c>
      <c r="K96" s="137">
        <v>0.88290000000000002</v>
      </c>
      <c r="L96" s="137">
        <v>0.84040000000000004</v>
      </c>
      <c r="N96" s="137">
        <v>0.86329999999999996</v>
      </c>
      <c r="O96" s="1">
        <v>1694</v>
      </c>
      <c r="Q96" s="1">
        <v>4648</v>
      </c>
      <c r="AA96" s="140"/>
      <c r="AB96" s="140"/>
      <c r="AC96" s="140"/>
      <c r="AD96" s="166" t="s">
        <v>341</v>
      </c>
      <c r="AE96" s="140"/>
      <c r="AF96" s="176">
        <f t="shared" ref="AF96:AI96" si="169">AF87-AF86</f>
        <v>3.7339999999999929E-2</v>
      </c>
      <c r="AG96" s="167">
        <f t="shared" si="169"/>
        <v>4.8773333333333224E-2</v>
      </c>
      <c r="AH96" s="167">
        <f t="shared" si="169"/>
        <v>3.1986666666666719E-2</v>
      </c>
      <c r="AI96" s="167">
        <f t="shared" si="169"/>
        <v>2.6026666666666753E-2</v>
      </c>
      <c r="AJ96" s="167">
        <f>AJ88</f>
        <v>3.6686666666666645E-2</v>
      </c>
      <c r="AK96" s="167">
        <f>AK88</f>
        <v>3.2076666666666531E-2</v>
      </c>
      <c r="AL96" s="167">
        <f>AL88</f>
        <v>4.058000000000006E-2</v>
      </c>
      <c r="AM96" s="176">
        <f>AM88</f>
        <v>4.0643333333333476E-2</v>
      </c>
      <c r="AN96" s="174">
        <f>AN95-AN94</f>
        <v>6.894909090909096E-2</v>
      </c>
      <c r="AO96" s="174">
        <f t="shared" ref="AO96" si="170">AO95-AO94</f>
        <v>4.5633333333333193E-2</v>
      </c>
      <c r="AP96" s="174">
        <f t="shared" ref="AP96" si="171">AP95-AP94</f>
        <v>2.811538461538432E-2</v>
      </c>
      <c r="AQ96" s="174">
        <f t="shared" ref="AQ96" si="172">AQ95-AQ94</f>
        <v>2.7471428571428591E-2</v>
      </c>
      <c r="AR96" s="174">
        <f t="shared" ref="AR96" si="173">AR95-AR94</f>
        <v>3.0685714285714094E-2</v>
      </c>
      <c r="AS96" s="178">
        <f>AS88</f>
        <v>1.6213333333333302E-2</v>
      </c>
      <c r="AT96" s="167">
        <f t="shared" ref="AT96:AZ96" si="174">AT88</f>
        <v>3.1906666666666528E-2</v>
      </c>
      <c r="AU96" s="167">
        <f t="shared" si="174"/>
        <v>2.0076666666666743E-2</v>
      </c>
      <c r="AV96" s="167">
        <f t="shared" si="174"/>
        <v>2.1313333333333406E-2</v>
      </c>
      <c r="AW96" s="167">
        <f t="shared" si="174"/>
        <v>2.4473333333333236E-2</v>
      </c>
      <c r="AX96" s="167">
        <f t="shared" si="174"/>
        <v>1.9186666666666574E-2</v>
      </c>
      <c r="AY96" s="167">
        <f t="shared" si="174"/>
        <v>2.2920000000000051E-2</v>
      </c>
      <c r="AZ96" s="178">
        <f t="shared" si="174"/>
        <v>2.9423333333333135E-2</v>
      </c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  <c r="BK96" s="140"/>
      <c r="BL96" s="140"/>
      <c r="BM96" s="140"/>
      <c r="BN96" s="140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  <c r="CH96" s="140"/>
      <c r="CI96" s="140"/>
      <c r="CJ96" s="140"/>
      <c r="CK96" s="140"/>
      <c r="CL96" s="140"/>
      <c r="CM96" s="140"/>
      <c r="CN96" s="140"/>
      <c r="CO96" s="140"/>
      <c r="CP96" s="140"/>
      <c r="CQ96" s="140"/>
      <c r="CR96" s="140"/>
      <c r="CS96" s="140"/>
      <c r="CT96" s="140"/>
      <c r="CU96" s="140"/>
      <c r="CV96" s="140"/>
      <c r="CW96" s="140"/>
      <c r="CX96" s="140"/>
      <c r="CY96" s="140"/>
      <c r="CZ96" s="140"/>
      <c r="DA96" s="140"/>
      <c r="DB96" s="140"/>
      <c r="DC96" s="140"/>
    </row>
    <row r="97" spans="2:107" x14ac:dyDescent="0.25">
      <c r="B97">
        <v>2006</v>
      </c>
      <c r="C97" s="137">
        <v>0.85899999999999999</v>
      </c>
      <c r="E97" s="137">
        <v>0.878</v>
      </c>
      <c r="F97" s="137">
        <v>8.8000000000000005E-3</v>
      </c>
      <c r="H97" s="137">
        <v>4.8999999999999998E-3</v>
      </c>
      <c r="I97" s="137">
        <v>0.87529999999999997</v>
      </c>
      <c r="K97" s="137">
        <v>0.88719999999999999</v>
      </c>
      <c r="L97" s="137">
        <v>0.84079999999999999</v>
      </c>
      <c r="N97" s="137">
        <v>0.86809999999999998</v>
      </c>
      <c r="O97" s="1">
        <v>1598</v>
      </c>
      <c r="Q97" s="1">
        <v>4688</v>
      </c>
      <c r="AA97" s="140"/>
      <c r="AB97" s="140"/>
      <c r="AC97" s="140"/>
      <c r="AD97" s="166" t="s">
        <v>343</v>
      </c>
      <c r="AE97" s="140"/>
      <c r="AF97" s="176"/>
      <c r="AG97" s="167"/>
      <c r="AH97" s="167"/>
      <c r="AI97" s="167"/>
      <c r="AJ97" s="167"/>
      <c r="AK97" s="167"/>
      <c r="AL97" s="167"/>
      <c r="AM97" s="176">
        <f t="shared" ref="AM97" si="175">AM89</f>
        <v>4.9408980577606683E-2</v>
      </c>
      <c r="AN97" s="174">
        <f>(AN95-AN94)/AN94</f>
        <v>8.5270672887739665E-2</v>
      </c>
      <c r="AO97" s="174">
        <f t="shared" ref="AO97:AR97" si="176">(AO95-AO94)/AO94</f>
        <v>5.5285209490156306E-2</v>
      </c>
      <c r="AP97" s="174">
        <f t="shared" si="176"/>
        <v>3.3352191845822179E-2</v>
      </c>
      <c r="AQ97" s="174">
        <f t="shared" si="176"/>
        <v>3.236774334719162E-2</v>
      </c>
      <c r="AR97" s="174">
        <f t="shared" si="176"/>
        <v>3.6335340686108435E-2</v>
      </c>
      <c r="AS97" s="178">
        <f>AS89</f>
        <v>1.9085287377970266E-2</v>
      </c>
      <c r="AT97" s="167"/>
      <c r="AU97" s="167"/>
      <c r="AV97" s="167"/>
      <c r="AW97" s="167"/>
      <c r="AX97" s="167"/>
      <c r="AY97" s="167"/>
      <c r="AZ97" s="178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/>
      <c r="BN97" s="140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  <c r="CH97" s="140"/>
      <c r="CI97" s="140"/>
      <c r="CJ97" s="140"/>
      <c r="CK97" s="140"/>
      <c r="CL97" s="140"/>
      <c r="CM97" s="140"/>
      <c r="CN97" s="140"/>
      <c r="CO97" s="140"/>
      <c r="CP97" s="140"/>
      <c r="CQ97" s="140"/>
      <c r="CR97" s="140"/>
      <c r="CS97" s="140"/>
      <c r="CT97" s="140"/>
      <c r="CU97" s="140"/>
      <c r="CV97" s="140"/>
      <c r="CW97" s="140"/>
      <c r="CX97" s="140"/>
      <c r="CY97" s="140"/>
      <c r="CZ97" s="140"/>
      <c r="DA97" s="140"/>
      <c r="DB97" s="140"/>
      <c r="DC97" s="140"/>
    </row>
    <row r="98" spans="2:107" x14ac:dyDescent="0.25">
      <c r="B98">
        <v>2007</v>
      </c>
      <c r="C98" s="137">
        <v>0.87990000000000002</v>
      </c>
      <c r="E98" s="137">
        <v>0.87580000000000002</v>
      </c>
      <c r="F98" s="137">
        <v>8.0999999999999996E-3</v>
      </c>
      <c r="H98" s="137">
        <v>4.7000000000000002E-3</v>
      </c>
      <c r="I98" s="137">
        <v>0.89480000000000004</v>
      </c>
      <c r="K98" s="137">
        <v>0.88480000000000003</v>
      </c>
      <c r="L98" s="137">
        <v>0.86309999999999998</v>
      </c>
      <c r="N98" s="137">
        <v>0.86619999999999997</v>
      </c>
      <c r="O98" s="1">
        <v>1646</v>
      </c>
      <c r="Q98" s="1">
        <v>5093</v>
      </c>
      <c r="AA98" s="140"/>
      <c r="AB98" s="140"/>
      <c r="AC98" s="140"/>
      <c r="AD98" s="166" t="s">
        <v>347</v>
      </c>
      <c r="AE98" s="140"/>
      <c r="AF98" s="176"/>
      <c r="AG98" s="167"/>
      <c r="AH98" s="167"/>
      <c r="AI98" s="167"/>
      <c r="AJ98" s="167"/>
      <c r="AK98" s="167"/>
      <c r="AL98" s="167"/>
      <c r="AM98" s="167"/>
      <c r="AN98" s="191">
        <f>AN97-AN89</f>
        <v>8.2366839020383553E-3</v>
      </c>
      <c r="AO98" s="174">
        <f t="shared" ref="AO98" si="177">AO97-AO89</f>
        <v>4.513362130430347E-3</v>
      </c>
      <c r="AP98" s="191">
        <f t="shared" ref="AP98" si="178">AP97-AP89</f>
        <v>-2.0257770566045191E-3</v>
      </c>
      <c r="AQ98" s="174">
        <f t="shared" ref="AQ98" si="179">AQ97-AQ89</f>
        <v>1.6304339731548243E-2</v>
      </c>
      <c r="AR98" s="191">
        <f t="shared" ref="AR98" si="180">AR97-AR89</f>
        <v>-1.3566874696533754E-2</v>
      </c>
      <c r="AS98" s="167"/>
      <c r="AT98" s="167"/>
      <c r="AU98" s="167"/>
      <c r="AV98" s="167"/>
      <c r="AW98" s="167"/>
      <c r="AX98" s="167"/>
      <c r="AY98" s="167"/>
      <c r="AZ98" s="178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  <c r="BK98" s="140"/>
      <c r="BL98" s="140"/>
      <c r="BM98" s="140"/>
      <c r="BN98" s="140"/>
      <c r="BO98" s="140"/>
      <c r="BP98" s="140"/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0"/>
      <c r="CD98" s="140"/>
      <c r="CE98" s="140"/>
      <c r="CF98" s="140"/>
      <c r="CG98" s="140"/>
      <c r="CH98" s="140"/>
      <c r="CI98" s="140"/>
      <c r="CJ98" s="140"/>
      <c r="CK98" s="140"/>
      <c r="CL98" s="140"/>
      <c r="CM98" s="140"/>
      <c r="CN98" s="140"/>
      <c r="CO98" s="140"/>
      <c r="CP98" s="140"/>
      <c r="CQ98" s="140"/>
      <c r="CR98" s="140"/>
      <c r="CS98" s="140"/>
      <c r="CT98" s="140"/>
      <c r="CU98" s="140"/>
      <c r="CV98" s="140"/>
      <c r="CW98" s="140"/>
      <c r="CX98" s="140"/>
      <c r="CY98" s="140"/>
      <c r="CZ98" s="140"/>
      <c r="DA98" s="140"/>
      <c r="DB98" s="140"/>
      <c r="DC98" s="140"/>
    </row>
    <row r="99" spans="2:107" x14ac:dyDescent="0.25">
      <c r="B99">
        <v>2008</v>
      </c>
      <c r="C99" s="137">
        <v>0.86839999999999995</v>
      </c>
      <c r="E99" s="137">
        <v>0.88180000000000003</v>
      </c>
      <c r="F99" s="137">
        <v>8.2000000000000007E-3</v>
      </c>
      <c r="H99" s="137">
        <v>4.5999999999999999E-3</v>
      </c>
      <c r="I99" s="137">
        <v>0.88370000000000004</v>
      </c>
      <c r="K99" s="137">
        <v>0.89059999999999995</v>
      </c>
      <c r="L99" s="137">
        <v>0.85140000000000005</v>
      </c>
      <c r="N99" s="137">
        <v>0.87239999999999995</v>
      </c>
      <c r="O99" s="1">
        <v>1720</v>
      </c>
      <c r="Q99" s="1">
        <v>5068</v>
      </c>
      <c r="AA99" s="140"/>
      <c r="AB99" s="140"/>
      <c r="AC99" s="140"/>
      <c r="AD99" s="140"/>
      <c r="AE99" s="140"/>
      <c r="AF99" s="142"/>
      <c r="AG99" s="140"/>
      <c r="AH99" s="140"/>
      <c r="AI99" s="140"/>
      <c r="AJ99" s="140"/>
      <c r="AK99" s="140"/>
      <c r="AL99" s="143"/>
      <c r="AM99" s="140"/>
      <c r="AN99" s="140"/>
      <c r="AO99" s="140"/>
      <c r="AP99" s="140"/>
      <c r="AQ99" s="140"/>
      <c r="AR99" s="140"/>
      <c r="AS99" s="140"/>
      <c r="AT99" s="142"/>
      <c r="AU99" s="140"/>
      <c r="AV99" s="140"/>
      <c r="AW99" s="140"/>
      <c r="AX99" s="140"/>
      <c r="AY99" s="140"/>
      <c r="AZ99" s="143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  <c r="CH99" s="140"/>
      <c r="CI99" s="140"/>
      <c r="CJ99" s="140"/>
      <c r="CK99" s="140"/>
      <c r="CL99" s="140"/>
      <c r="CM99" s="140"/>
      <c r="CN99" s="140"/>
      <c r="CO99" s="140"/>
      <c r="CP99" s="140"/>
      <c r="CQ99" s="140"/>
      <c r="CR99" s="140"/>
      <c r="CS99" s="140"/>
      <c r="CT99" s="140"/>
      <c r="CU99" s="140"/>
      <c r="CV99" s="140"/>
      <c r="CW99" s="140"/>
      <c r="CX99" s="140"/>
      <c r="CY99" s="140"/>
      <c r="CZ99" s="140"/>
      <c r="DA99" s="140"/>
      <c r="DB99" s="140"/>
      <c r="DC99" s="140"/>
    </row>
    <row r="100" spans="2:107" x14ac:dyDescent="0.25">
      <c r="B100">
        <v>2009</v>
      </c>
      <c r="C100" s="137">
        <v>0.8821</v>
      </c>
      <c r="E100" s="137">
        <v>0.88539999999999996</v>
      </c>
      <c r="F100" s="137">
        <v>7.7000000000000002E-3</v>
      </c>
      <c r="H100" s="137">
        <v>4.4999999999999997E-3</v>
      </c>
      <c r="I100" s="137">
        <v>0.89629999999999999</v>
      </c>
      <c r="K100" s="137">
        <v>0.89390000000000003</v>
      </c>
      <c r="L100" s="137">
        <v>0.86619999999999997</v>
      </c>
      <c r="N100" s="137">
        <v>0.87619999999999998</v>
      </c>
      <c r="O100" s="1">
        <v>1802</v>
      </c>
      <c r="Q100" s="1">
        <v>5237</v>
      </c>
      <c r="AA100" s="140"/>
      <c r="AB100" s="140"/>
      <c r="AC100" s="140"/>
      <c r="AD100" s="140"/>
      <c r="AE100" s="8" t="s">
        <v>338</v>
      </c>
      <c r="AF100" s="142"/>
      <c r="AG100" s="140"/>
      <c r="AH100" s="140"/>
      <c r="AI100" s="140"/>
      <c r="AJ100" s="140"/>
      <c r="AK100" s="140"/>
      <c r="AL100" s="143"/>
      <c r="AM100" s="140"/>
      <c r="AN100" s="140"/>
      <c r="AO100" s="140"/>
      <c r="AP100" s="140"/>
      <c r="AQ100" s="140"/>
      <c r="AR100" s="140"/>
      <c r="AS100" s="140"/>
      <c r="AT100" s="142"/>
      <c r="AU100" s="140"/>
      <c r="AV100" s="140"/>
      <c r="AW100" s="140"/>
      <c r="AX100" s="140"/>
      <c r="AY100" s="140"/>
      <c r="AZ100" s="143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  <c r="CH100" s="140"/>
      <c r="CI100" s="140"/>
      <c r="CJ100" s="140"/>
      <c r="CK100" s="140"/>
      <c r="CL100" s="140"/>
      <c r="CM100" s="140"/>
      <c r="CN100" s="140"/>
      <c r="CO100" s="140"/>
      <c r="CP100" s="140"/>
      <c r="CQ100" s="140"/>
      <c r="CR100" s="140"/>
      <c r="CS100" s="140"/>
      <c r="CT100" s="140"/>
      <c r="CU100" s="140"/>
      <c r="CV100" s="140"/>
      <c r="CW100" s="140"/>
      <c r="CX100" s="140"/>
      <c r="CY100" s="140"/>
      <c r="CZ100" s="140"/>
      <c r="DA100" s="140"/>
      <c r="DB100" s="140"/>
      <c r="DC100" s="140"/>
    </row>
    <row r="101" spans="2:107" x14ac:dyDescent="0.25">
      <c r="B101">
        <v>2010</v>
      </c>
      <c r="C101" s="137">
        <v>0.88019999999999998</v>
      </c>
      <c r="E101" s="137">
        <v>0.89049999999999996</v>
      </c>
      <c r="F101" s="137">
        <v>8.0000000000000002E-3</v>
      </c>
      <c r="H101" s="137">
        <v>4.4000000000000003E-3</v>
      </c>
      <c r="I101" s="137">
        <v>0.89500000000000002</v>
      </c>
      <c r="K101" s="137">
        <v>0.89880000000000004</v>
      </c>
      <c r="L101" s="137">
        <v>0.86339999999999995</v>
      </c>
      <c r="N101" s="137">
        <v>0.88160000000000005</v>
      </c>
      <c r="O101" s="1">
        <v>1662</v>
      </c>
      <c r="Q101" s="1">
        <v>5256</v>
      </c>
      <c r="AE101" s="20" t="s">
        <v>339</v>
      </c>
      <c r="AF101" s="150">
        <f>AF104</f>
        <v>1.0642237360811935</v>
      </c>
      <c r="AG101" s="73">
        <f>AG105</f>
        <v>0.4817891766765392</v>
      </c>
      <c r="AH101" s="73">
        <f>AH104</f>
        <v>4.3065167407885241E-2</v>
      </c>
      <c r="AI101" s="73">
        <f>AI105</f>
        <v>0.71439245517272987</v>
      </c>
      <c r="AJ101" s="73">
        <f>AJ104</f>
        <v>1.2230930098678927</v>
      </c>
      <c r="AK101" s="73">
        <f t="shared" ref="AK101:BI101" si="181">AK105</f>
        <v>0.69133611154299501</v>
      </c>
      <c r="AL101" s="151">
        <f>AL104</f>
        <v>0.41569013285402967</v>
      </c>
      <c r="AM101" s="144">
        <f t="shared" si="181"/>
        <v>1.3957951523922096</v>
      </c>
      <c r="AN101" s="144">
        <f>AN104</f>
        <v>0.1696932614267066</v>
      </c>
      <c r="AO101" s="144">
        <f t="shared" si="181"/>
        <v>0.22059151273687849</v>
      </c>
      <c r="AP101" s="144">
        <f>AP104</f>
        <v>0.39882297638484943</v>
      </c>
      <c r="AQ101" s="144">
        <f t="shared" si="181"/>
        <v>-0.1337837833519373</v>
      </c>
      <c r="AR101" s="144">
        <f>AR104</f>
        <v>0.64731245453717445</v>
      </c>
      <c r="AS101" s="144">
        <f t="shared" si="181"/>
        <v>-0.11354442188701297</v>
      </c>
      <c r="AT101" s="150">
        <f>AT104</f>
        <v>0.29311801401061821</v>
      </c>
      <c r="AU101" s="73">
        <f t="shared" si="181"/>
        <v>0.31733616874018988</v>
      </c>
      <c r="AV101" s="73">
        <f>AV104</f>
        <v>0.31250678063252657</v>
      </c>
      <c r="AW101" s="73">
        <f t="shared" si="181"/>
        <v>0.51948812767448338</v>
      </c>
      <c r="AX101" s="73">
        <f>AX104</f>
        <v>8.3886454697834623E-2</v>
      </c>
      <c r="AY101" s="73">
        <f t="shared" si="181"/>
        <v>0.59386660759688237</v>
      </c>
      <c r="AZ101" s="151">
        <f>AZ104</f>
        <v>0.84532364413580918</v>
      </c>
      <c r="BA101" s="73">
        <f t="shared" si="181"/>
        <v>0.56654110014802139</v>
      </c>
      <c r="BB101" s="73">
        <f>BB104</f>
        <v>0.34287121119405128</v>
      </c>
      <c r="BC101" s="73">
        <f t="shared" si="181"/>
        <v>7.2183400505165807E-2</v>
      </c>
      <c r="BD101" s="73">
        <f>BD104</f>
        <v>0.32317472018454918</v>
      </c>
      <c r="BE101" s="73">
        <f t="shared" si="181"/>
        <v>0.23320460776394825</v>
      </c>
      <c r="BF101" s="73">
        <f>BF104</f>
        <v>0.25461162757927092</v>
      </c>
      <c r="BG101" s="73">
        <f t="shared" si="181"/>
        <v>0.64126773247208391</v>
      </c>
      <c r="BH101" s="73">
        <f>BH104</f>
        <v>0.34624538533849503</v>
      </c>
      <c r="BI101" s="73">
        <f t="shared" si="181"/>
        <v>1.2381559332964809</v>
      </c>
      <c r="BJ101" s="73">
        <f>BJ104</f>
        <v>0.6856044371589709</v>
      </c>
    </row>
    <row r="102" spans="2:107" x14ac:dyDescent="0.25">
      <c r="B102">
        <v>2011</v>
      </c>
      <c r="C102" s="137">
        <v>0.86970000000000003</v>
      </c>
      <c r="E102" s="137">
        <v>0.89100000000000001</v>
      </c>
      <c r="F102" s="137">
        <v>8.2000000000000007E-3</v>
      </c>
      <c r="H102" s="137">
        <v>4.4000000000000003E-3</v>
      </c>
      <c r="I102" s="137">
        <v>0.88490000000000002</v>
      </c>
      <c r="K102" s="137">
        <v>0.89929999999999999</v>
      </c>
      <c r="L102" s="137">
        <v>0.85260000000000002</v>
      </c>
      <c r="N102" s="137">
        <v>0.88200000000000001</v>
      </c>
      <c r="O102" s="1">
        <v>1701</v>
      </c>
      <c r="Q102" s="1">
        <v>5261</v>
      </c>
      <c r="AE102" s="20" t="s">
        <v>7</v>
      </c>
      <c r="AF102" s="152">
        <f>AF106</f>
        <v>0.80900180886533946</v>
      </c>
      <c r="AG102" s="37">
        <f>AG107</f>
        <v>-0.50342999752521767</v>
      </c>
      <c r="AH102" s="37">
        <f>AH106</f>
        <v>0.33321222186522004</v>
      </c>
      <c r="AI102" s="37">
        <f>AI107</f>
        <v>-7.6615105418964546E-2</v>
      </c>
      <c r="AJ102" s="37">
        <f>AJ106</f>
        <v>0.42144537390862435</v>
      </c>
      <c r="AK102" s="37">
        <f>AK107</f>
        <v>0.26287354279856956</v>
      </c>
      <c r="AL102" s="153">
        <f>AL106</f>
        <v>0.97295921234890059</v>
      </c>
      <c r="AM102" s="154">
        <f>AM107</f>
        <v>0.65317204475867641</v>
      </c>
      <c r="AN102" s="154">
        <f>AN106</f>
        <v>-0.21448144241016376</v>
      </c>
      <c r="AO102" s="154">
        <f>AO107</f>
        <v>0.47609602177891563</v>
      </c>
      <c r="AP102" s="154">
        <f>AP106</f>
        <v>0.38453871595101052</v>
      </c>
      <c r="AQ102" s="154">
        <f>AQ107</f>
        <v>0.8586557678243345</v>
      </c>
      <c r="AR102" s="154">
        <f>AR106</f>
        <v>0.27205641006731174</v>
      </c>
      <c r="AS102" s="154">
        <f>AS107</f>
        <v>0.53799796460769489</v>
      </c>
      <c r="AT102" s="152">
        <f>AT106</f>
        <v>0.50043707683362637</v>
      </c>
      <c r="AU102" s="37">
        <f>AU107</f>
        <v>0.26005875378829479</v>
      </c>
      <c r="AV102" s="37">
        <f>AV106</f>
        <v>0.20138816052501785</v>
      </c>
      <c r="AW102" s="37">
        <f>AW107</f>
        <v>-8.1395634166003816E-2</v>
      </c>
      <c r="AX102" s="37">
        <f>AX106</f>
        <v>0.38187440471726397</v>
      </c>
      <c r="AY102" s="37">
        <f>AY107</f>
        <v>0.33169802830934625</v>
      </c>
      <c r="AZ102" s="38">
        <f>AZ106</f>
        <v>0.2063560951190091</v>
      </c>
      <c r="BA102" s="37">
        <f>BA107</f>
        <v>0.42282423784254508</v>
      </c>
      <c r="BB102" s="37">
        <f>BB106</f>
        <v>0.3584254199099135</v>
      </c>
      <c r="BC102" s="37">
        <f>BC107</f>
        <v>-8.5188616153142327E-2</v>
      </c>
      <c r="BD102" s="37">
        <f>BD106</f>
        <v>-0.19954735388794109</v>
      </c>
      <c r="BE102" s="37">
        <f>BE107</f>
        <v>-3.0905411299819718E-2</v>
      </c>
      <c r="BF102" s="37">
        <f>BF106</f>
        <v>0.43186374889374601</v>
      </c>
      <c r="BG102" s="37">
        <f>BG107</f>
        <v>4.9983140597409381E-2</v>
      </c>
      <c r="BH102" s="37">
        <f>BH106</f>
        <v>0.37867674403422313</v>
      </c>
      <c r="BI102" s="37">
        <f>BI107</f>
        <v>0.33776037596804365</v>
      </c>
      <c r="BJ102" s="37">
        <f>BJ106</f>
        <v>0.3815420608565212</v>
      </c>
    </row>
    <row r="103" spans="2:107" x14ac:dyDescent="0.25">
      <c r="B103">
        <v>2012</v>
      </c>
      <c r="C103" s="137">
        <v>0.88419999999999999</v>
      </c>
      <c r="E103" s="137">
        <v>0.8871</v>
      </c>
      <c r="F103" s="137">
        <v>7.7000000000000002E-3</v>
      </c>
      <c r="H103" s="137">
        <v>4.4000000000000003E-3</v>
      </c>
      <c r="I103" s="137">
        <v>0.89839999999999998</v>
      </c>
      <c r="K103" s="137">
        <v>0.89539999999999997</v>
      </c>
      <c r="L103" s="137">
        <v>0.86809999999999998</v>
      </c>
      <c r="N103" s="137">
        <v>0.87809999999999999</v>
      </c>
      <c r="O103" s="1">
        <v>1758</v>
      </c>
      <c r="Q103" s="1">
        <v>5410</v>
      </c>
      <c r="AE103" s="20"/>
      <c r="AF103" s="152">
        <f>AF102-AF101</f>
        <v>-0.25522192721585402</v>
      </c>
      <c r="AG103" s="37">
        <f t="shared" ref="AG103:BJ103" si="182">AG102-AG101</f>
        <v>-0.98521917420175686</v>
      </c>
      <c r="AH103" s="37">
        <f t="shared" si="182"/>
        <v>0.2901470544573348</v>
      </c>
      <c r="AI103" s="37">
        <f t="shared" si="182"/>
        <v>-0.79100756059169441</v>
      </c>
      <c r="AJ103" s="37">
        <f t="shared" si="182"/>
        <v>-0.80164763595926836</v>
      </c>
      <c r="AK103" s="37">
        <f t="shared" si="182"/>
        <v>-0.42846256874442545</v>
      </c>
      <c r="AL103" s="38">
        <f t="shared" si="182"/>
        <v>0.55726907949487092</v>
      </c>
      <c r="AM103" s="37">
        <f t="shared" si="182"/>
        <v>-0.74262310763353323</v>
      </c>
      <c r="AN103" s="37">
        <f t="shared" si="182"/>
        <v>-0.38417470383687036</v>
      </c>
      <c r="AO103" s="37">
        <f t="shared" si="182"/>
        <v>0.25550450904203714</v>
      </c>
      <c r="AP103" s="37">
        <f t="shared" si="182"/>
        <v>-1.4284260433838902E-2</v>
      </c>
      <c r="AQ103" s="37">
        <f t="shared" si="182"/>
        <v>0.99243955117627181</v>
      </c>
      <c r="AR103" s="37">
        <f t="shared" si="182"/>
        <v>-0.37525604446986272</v>
      </c>
      <c r="AS103" s="37">
        <f t="shared" si="182"/>
        <v>0.65154238649470786</v>
      </c>
      <c r="AT103" s="152">
        <f t="shared" si="182"/>
        <v>0.20731906282300816</v>
      </c>
      <c r="AU103" s="37">
        <f t="shared" si="182"/>
        <v>-5.7277414951895089E-2</v>
      </c>
      <c r="AV103" s="37">
        <f t="shared" si="182"/>
        <v>-0.11111862010750873</v>
      </c>
      <c r="AW103" s="37">
        <f t="shared" si="182"/>
        <v>-0.6008837618404872</v>
      </c>
      <c r="AX103" s="37">
        <f t="shared" si="182"/>
        <v>0.29798795001942935</v>
      </c>
      <c r="AY103" s="37">
        <f t="shared" si="182"/>
        <v>-0.26216857928753612</v>
      </c>
      <c r="AZ103" s="38">
        <f t="shared" si="182"/>
        <v>-0.63896754901680008</v>
      </c>
      <c r="BA103" s="37">
        <f t="shared" si="182"/>
        <v>-0.14371686230547631</v>
      </c>
      <c r="BB103" s="37">
        <f t="shared" si="182"/>
        <v>1.5554208715862217E-2</v>
      </c>
      <c r="BC103" s="37">
        <f t="shared" si="182"/>
        <v>-0.15737201665830813</v>
      </c>
      <c r="BD103" s="37">
        <f t="shared" si="182"/>
        <v>-0.52272207407249027</v>
      </c>
      <c r="BE103" s="37">
        <f t="shared" si="182"/>
        <v>-0.26411001906376796</v>
      </c>
      <c r="BF103" s="37">
        <f t="shared" si="182"/>
        <v>0.1772521213144751</v>
      </c>
      <c r="BG103" s="37">
        <f t="shared" si="182"/>
        <v>-0.59128459187467453</v>
      </c>
      <c r="BH103" s="37">
        <f t="shared" si="182"/>
        <v>3.2431358695728107E-2</v>
      </c>
      <c r="BI103" s="37">
        <f t="shared" si="182"/>
        <v>-0.90039555732843723</v>
      </c>
      <c r="BJ103" s="37">
        <f t="shared" si="182"/>
        <v>-0.3040623763024497</v>
      </c>
    </row>
    <row r="104" spans="2:107" x14ac:dyDescent="0.25">
      <c r="B104">
        <v>2013</v>
      </c>
      <c r="C104" s="137">
        <v>0.87250000000000005</v>
      </c>
      <c r="E104" s="137">
        <v>0.88970000000000005</v>
      </c>
      <c r="F104" s="137">
        <v>8.0000000000000002E-3</v>
      </c>
      <c r="H104" s="137">
        <v>4.4000000000000003E-3</v>
      </c>
      <c r="I104" s="137">
        <v>0.88739999999999997</v>
      </c>
      <c r="K104" s="137">
        <v>0.89790000000000003</v>
      </c>
      <c r="L104" s="137">
        <v>0.85589999999999999</v>
      </c>
      <c r="N104" s="137">
        <v>0.88080000000000003</v>
      </c>
      <c r="O104" s="1">
        <v>1753</v>
      </c>
      <c r="Q104" s="1">
        <v>5444</v>
      </c>
      <c r="AD104" s="69"/>
      <c r="AE104" s="72" t="s">
        <v>339</v>
      </c>
      <c r="AF104" s="155" cm="1">
        <f t="array" ref="AF104:AG104">(EXP(LINEST(AF113:AF118,$AE113:AE$118))-1)*100</f>
        <v>1.0642237360811935</v>
      </c>
      <c r="AG104" s="156">
        <v>-99.999999952035807</v>
      </c>
      <c r="AH104" s="156" cm="1">
        <f t="array" ref="AH104:AI104">(EXP(LINEST(AH113:AH118,$AE113:$AE118))-1)*100</f>
        <v>4.3065167407885241E-2</v>
      </c>
      <c r="AI104" s="156">
        <v>-64.616110685303553</v>
      </c>
      <c r="AJ104" s="156" cm="1">
        <f t="array" ref="AJ104:AK104">(EXP(LINEST(AJ113:AJ118,$AE113:$AE118))-1)*100</f>
        <v>1.2230930098678927</v>
      </c>
      <c r="AK104" s="156">
        <v>-99.999999997876486</v>
      </c>
      <c r="AL104" s="157" cm="1">
        <f t="array" ref="AL104:AM104">(EXP(LINEST(AL113:AL118,$AE113:$AE118))-1)*100</f>
        <v>0.41569013285402967</v>
      </c>
      <c r="AM104" s="156">
        <v>-99.979135684582971</v>
      </c>
      <c r="AN104" s="156" cm="1">
        <f t="array" ref="AN104:AO104">(EXP(LINEST(AN113:AN118,$AE113:$AE118))-1)*100</f>
        <v>0.1696932614267066</v>
      </c>
      <c r="AO104" s="156">
        <v>-97.244741455601286</v>
      </c>
      <c r="AP104" s="156" cm="1">
        <f t="array" ref="AP104:AQ104">(EXP(LINEST(AP113:AP118,$AE113:$AE118))-1)*100</f>
        <v>0.39882297638484943</v>
      </c>
      <c r="AQ104" s="156">
        <v>-99.970755218980599</v>
      </c>
      <c r="AR104" s="156" cm="1">
        <f t="array" ref="AR104:AS104">(EXP(LINEST(AR113:AR118,$AE113:$AE118))-1)*100</f>
        <v>0.64731245453717445</v>
      </c>
      <c r="AS104" s="156">
        <v>-99.9997963386691</v>
      </c>
      <c r="AT104" s="155" cm="1">
        <f t="array" ref="AT104:AU104">(EXP(LINEST(AT113:AT118,$AE113:$AE118))-1)*100</f>
        <v>0.29311801401061821</v>
      </c>
      <c r="AU104" s="156">
        <v>-99.756531691953867</v>
      </c>
      <c r="AV104" s="156" cm="1">
        <f t="array" ref="AV104:AW104">(EXP(LINEST(AV113:AV118,$AE113:$AE118))-1)*100</f>
        <v>0.31250678063252657</v>
      </c>
      <c r="AW104" s="156">
        <v>-99.835238760135113</v>
      </c>
      <c r="AX104" s="156" cm="1">
        <f t="array" ref="AX104:AY104">(EXP(LINEST(AX113:AX118,$AE113:$AE118))-1)*100</f>
        <v>8.3886454697834623E-2</v>
      </c>
      <c r="AY104" s="156">
        <v>-83.972033370898686</v>
      </c>
      <c r="AZ104" s="157" cm="1">
        <f t="array" ref="AZ104:BA104">(EXP(LINEST(AZ113:AZ118,$AE113:$AE118))-1)*100</f>
        <v>0.84532364413580918</v>
      </c>
      <c r="BA104" s="156">
        <v>-99.999996075528713</v>
      </c>
      <c r="BB104" s="156" cm="1">
        <f t="array" ref="BB104:BC104">(EXP(LINEST(BB113:BB118,$AE113:$AE118))-1)*100</f>
        <v>0.34287121119405128</v>
      </c>
      <c r="BC104" s="156">
        <v>-99.911223093601876</v>
      </c>
      <c r="BD104" s="156" cm="1">
        <f t="array" ref="BD104:BE104">(EXP(LINEST(BD113:BD118,$AE113:$AE118))-1)*100</f>
        <v>0.32317472018454918</v>
      </c>
      <c r="BE104" s="156">
        <v>-99.869461013762361</v>
      </c>
      <c r="BF104" s="156" cm="1">
        <f t="array" ref="BF104:BG104">(EXP(LINEST(BF113:BF118,$AE113:$AE118))-1)*100</f>
        <v>0.25461162757927092</v>
      </c>
      <c r="BG104" s="156">
        <v>-99.491949750668368</v>
      </c>
      <c r="BH104" s="156" cm="1">
        <f t="array" ref="BH104:BI104">(EXP(LINEST(BH113:BH118,$AE113:$AE118))-1)*100</f>
        <v>0.34624538533849503</v>
      </c>
      <c r="BI104" s="156">
        <v>-99.92021453760394</v>
      </c>
      <c r="BJ104" s="156" cm="1">
        <f t="array" ref="BJ104:BK104">(EXP(LINEST(BJ113:BJ118,$AE113:$AE118))-1)*100</f>
        <v>0.6856044371589709</v>
      </c>
      <c r="BK104" s="69">
        <v>-99.999909787097366</v>
      </c>
    </row>
    <row r="105" spans="2:107" x14ac:dyDescent="0.25">
      <c r="B105">
        <v>2014</v>
      </c>
      <c r="C105" s="137">
        <v>0.87829999999999997</v>
      </c>
      <c r="E105" s="137">
        <v>0.89510000000000001</v>
      </c>
      <c r="F105" s="137">
        <v>7.7999999999999996E-3</v>
      </c>
      <c r="H105" s="137">
        <v>4.1999999999999997E-3</v>
      </c>
      <c r="I105" s="137">
        <v>0.89259999999999995</v>
      </c>
      <c r="K105" s="137">
        <v>0.90300000000000002</v>
      </c>
      <c r="L105" s="137">
        <v>0.86219999999999997</v>
      </c>
      <c r="N105" s="137">
        <v>0.88660000000000005</v>
      </c>
      <c r="O105" s="1">
        <v>1806</v>
      </c>
      <c r="Q105" s="1">
        <v>5691</v>
      </c>
      <c r="AF105" s="158"/>
      <c r="AG105" s="159" cm="1">
        <f t="array" ref="AG105:AH105">(EXP(LINEST(AG113:AG118,$AE113:$AE118))-1)*100</f>
        <v>0.4817891766765392</v>
      </c>
      <c r="AH105" s="159">
        <v>-99.99460674213212</v>
      </c>
      <c r="AI105" s="159" cm="1">
        <f t="array" ref="AI105:AJ105">(EXP(LINEST(AI113:AI118,$AE113:$AE118))-1)*100</f>
        <v>0.71439245517272987</v>
      </c>
      <c r="AJ105" s="159">
        <v>-99.999947520867053</v>
      </c>
      <c r="AK105" s="159" cm="1">
        <f t="array" ref="AK105:AL105">(EXP(LINEST(AK113:AK118,$AE113:$AE118))-1)*100</f>
        <v>0.69133611154299501</v>
      </c>
      <c r="AL105" s="160">
        <v>-99.999914082714668</v>
      </c>
      <c r="AM105" s="159" cm="1">
        <f t="array" ref="AM105:AN105">(EXP(LINEST(AM113:AM118,$AE113:$AE118))-1)*100</f>
        <v>1.3957951523922096</v>
      </c>
      <c r="AN105" s="159">
        <v>-99.999999999929386</v>
      </c>
      <c r="AO105" s="159" cm="1">
        <f t="array" ref="AO105:AP105">(EXP(LINEST(AO113:AO118,$AE113:$AE118))-1)*100</f>
        <v>0.22059151273687849</v>
      </c>
      <c r="AP105" s="159">
        <v>-98.991929352150237</v>
      </c>
      <c r="AQ105" s="159" cm="1">
        <f t="array" ref="AQ105:AR105">(EXP(LINEST(AQ113:AQ118,$AE113:$AE118))-1)*100</f>
        <v>-0.1337837833519373</v>
      </c>
      <c r="AR105" s="159">
        <v>1157.7878067238571</v>
      </c>
      <c r="AS105" s="159" cm="1">
        <f t="array" ref="AS105:AT105">(EXP(LINEST(AS113:AS118,$AE113:$AE118))-1)*100</f>
        <v>-0.11354442188701297</v>
      </c>
      <c r="AT105" s="158">
        <v>745.03968002208114</v>
      </c>
      <c r="AU105" s="159" cm="1">
        <f t="array" ref="AU105:AV105">(EXP(LINEST(AU113:AU118,$AE113:$AE118))-1)*100</f>
        <v>0.31733616874018988</v>
      </c>
      <c r="AV105" s="159">
        <v>-99.851328987302367</v>
      </c>
      <c r="AW105" s="159" cm="1">
        <f t="array" ref="AW105:AX105">(EXP(LINEST(AW113:AW118,$AE113:$AE118))-1)*100</f>
        <v>0.51948812767448338</v>
      </c>
      <c r="AX105" s="159">
        <v>-99.997353518270444</v>
      </c>
      <c r="AY105" s="159" cm="1">
        <f t="array" ref="AY105:AZ105">(EXP(LINEST(AY113:AY118,$AE113:$AE118))-1)*100</f>
        <v>0.59386660759688237</v>
      </c>
      <c r="AZ105" s="160">
        <v>-99.999405009741309</v>
      </c>
      <c r="BA105" s="159" cm="1">
        <f t="array" ref="BA105:BB105">(EXP(LINEST(BA113:BA118,$AE113:$AE118))-1)*100</f>
        <v>0.56654110014802139</v>
      </c>
      <c r="BB105" s="159">
        <v>-99.998982071039194</v>
      </c>
      <c r="BC105" s="159" cm="1">
        <f t="array" ref="BC105:BD105">(EXP(LINEST(BC113:BC118,$AE113:$AE118))-1)*100</f>
        <v>7.2183400505165807E-2</v>
      </c>
      <c r="BD105" s="159">
        <v>-80.142964336971886</v>
      </c>
      <c r="BE105" s="159" cm="1">
        <f t="array" ref="BE105:BF105">(EXP(LINEST(BE113:BE118,$AE113:$AE118))-1)*100</f>
        <v>0.23320460776394825</v>
      </c>
      <c r="BF105" s="159">
        <v>-99.21465196571225</v>
      </c>
      <c r="BG105" s="159" cm="1">
        <f t="array" ref="BG105:BH105">(EXP(LINEST(BG113:BG118,$AE113:$AE118))-1)*100</f>
        <v>0.64126773247208391</v>
      </c>
      <c r="BH105" s="159">
        <v>-99.999776992462273</v>
      </c>
      <c r="BI105" s="159" cm="1">
        <f t="array" ref="BI105:BJ105">(EXP(LINEST(BI113:BI118,$AE113:$AE118))-1)*100</f>
        <v>1.2381559332964809</v>
      </c>
      <c r="BJ105" s="159">
        <v>-99.999999998449624</v>
      </c>
    </row>
    <row r="106" spans="2:107" x14ac:dyDescent="0.25">
      <c r="B106">
        <v>2015</v>
      </c>
      <c r="C106" s="137">
        <v>0.88859999999999995</v>
      </c>
      <c r="E106" s="137">
        <v>0.89839999999999998</v>
      </c>
      <c r="F106" s="137">
        <v>7.4000000000000003E-3</v>
      </c>
      <c r="H106" s="137">
        <v>4.1000000000000003E-3</v>
      </c>
      <c r="I106" s="137">
        <v>0.9022</v>
      </c>
      <c r="K106" s="137">
        <v>0.90610000000000002</v>
      </c>
      <c r="L106" s="137">
        <v>0.87329999999999997</v>
      </c>
      <c r="N106" s="137">
        <v>0.8901</v>
      </c>
      <c r="O106" s="1">
        <v>1874</v>
      </c>
      <c r="Q106" s="1">
        <v>5824</v>
      </c>
      <c r="AE106" s="20" t="s">
        <v>7</v>
      </c>
      <c r="AF106" s="158" cm="1">
        <f t="array" ref="AF106:AG106">(EXP(LINEST(AF119:AF124,$AE119:$AE124))-1)*100</f>
        <v>0.80900180886533946</v>
      </c>
      <c r="AG106" s="159">
        <v>-99.999992459263424</v>
      </c>
      <c r="AH106" s="159" cm="1">
        <f t="array" ref="AH106:AI106">(EXP(LINEST(AH119:AH124,$AE119:$AE124))-1)*100</f>
        <v>0.33321222186522004</v>
      </c>
      <c r="AI106" s="159">
        <v>-99.89455401184469</v>
      </c>
      <c r="AJ106" s="159" cm="1">
        <f t="array" ref="AJ106:AK106">(EXP(LINEST(AJ119:AJ124,$AE119:$AE124))-1)*100</f>
        <v>0.42144537390862435</v>
      </c>
      <c r="AK106" s="159">
        <v>-99.981931763139784</v>
      </c>
      <c r="AL106" s="160" cm="1">
        <f t="array" ref="AL106:AM106">(EXP(LINEST(AL119:AL124,$AE119:$AE124))-1)*100</f>
        <v>0.97295921234890059</v>
      </c>
      <c r="AM106" s="159">
        <v>-99.999999698050814</v>
      </c>
      <c r="AN106" s="159" cm="1">
        <f t="array" ref="AN106:AO106">(EXP(LINEST(AN119:AN124,$AE119:$AE124))-1)*100</f>
        <v>-0.21448144241016376</v>
      </c>
      <c r="AO106" s="159">
        <v>6546.325482216017</v>
      </c>
      <c r="AP106" s="159" cm="1">
        <f t="array" ref="AP106:AQ106">(EXP(LINEST(AP119:AP124,$AE119:$AE124))-1)*100</f>
        <v>0.38453871595101052</v>
      </c>
      <c r="AQ106" s="159">
        <v>-99.961379177716665</v>
      </c>
      <c r="AR106" s="159" cm="1">
        <f t="array" ref="AR106:AS106">(EXP(LINEST(AR119:AR124,$AE119:$AE124))-1)*100</f>
        <v>0.27205641006731174</v>
      </c>
      <c r="AS106" s="159">
        <v>-99.627087184342628</v>
      </c>
      <c r="AT106" s="158" cm="1">
        <f t="array" ref="AT106:AU106">(EXP(LINEST(AT119:AT124,$AE119:$AE124))-1)*100</f>
        <v>0.50043707683362637</v>
      </c>
      <c r="AU106" s="159">
        <v>-99.996185028968171</v>
      </c>
      <c r="AV106" s="159" cm="1">
        <f t="array" ref="AV106:AW106">(EXP(LINEST(AV119:AV124,$AE119:$AE124))-1)*100</f>
        <v>0.20138816052501785</v>
      </c>
      <c r="AW106" s="159">
        <v>-98.463974550042153</v>
      </c>
      <c r="AX106" s="159" cm="1">
        <f t="array" ref="AX106:AY106">(EXP(LINEST(AX119:AX124,$AE119:$AE124))-1)*100</f>
        <v>0.38187440471726397</v>
      </c>
      <c r="AY106" s="159">
        <v>-99.959390231160612</v>
      </c>
      <c r="AZ106" s="160" cm="1">
        <f t="array" ref="AZ106:BA106">(EXP(LINEST(AZ119:AZ124,$AE119:$AE124))-1)*100</f>
        <v>0.2063560951190091</v>
      </c>
      <c r="BA106" s="159">
        <v>-98.611904865554862</v>
      </c>
      <c r="BB106" s="159" cm="1">
        <f t="array" ref="BB106:BC106">(EXP(LINEST(BB119:BB124,$AE119:$AE124))-1)*100</f>
        <v>0.3584254199099135</v>
      </c>
      <c r="BC106" s="159">
        <v>-99.935344490087132</v>
      </c>
      <c r="BD106" s="159" cm="1">
        <f t="array" ref="BD106:BE106">(EXP(LINEST(BD119:BD124,$AE119:$AE124))-1)*100</f>
        <v>-0.19954735388794109</v>
      </c>
      <c r="BE106" s="159">
        <v>4706.0943212207003</v>
      </c>
      <c r="BF106" s="159" cm="1">
        <f t="array" ref="BF106:BG106">(EXP(LINEST(BF119:BF124,$AE119:$AE124))-1)*100</f>
        <v>0.43186374889374601</v>
      </c>
      <c r="BG106" s="159">
        <v>-99.985498009916256</v>
      </c>
      <c r="BH106" s="159" cm="1">
        <f t="array" ref="BH106:BI106">(EXP(LINEST(BH119:BH124,$AE119:$AE124))-1)*100</f>
        <v>0.37867674403422313</v>
      </c>
      <c r="BI106" s="159">
        <v>-99.957910542551545</v>
      </c>
      <c r="BJ106" s="159" cm="1">
        <f t="array" ref="BJ106:BK106">(EXP(LINEST(BJ119:BJ124,$AE119:$AE124))-1)*100</f>
        <v>0.3815420608565212</v>
      </c>
      <c r="BK106">
        <v>-99.960426168591326</v>
      </c>
    </row>
    <row r="107" spans="2:107" x14ac:dyDescent="0.25">
      <c r="B107">
        <v>2016</v>
      </c>
      <c r="C107" s="137">
        <v>0.88670000000000004</v>
      </c>
      <c r="E107" s="137">
        <v>0.89900000000000002</v>
      </c>
      <c r="F107" s="137">
        <v>7.4999999999999997E-3</v>
      </c>
      <c r="H107" s="137">
        <v>4.0000000000000001E-3</v>
      </c>
      <c r="I107" s="137">
        <v>0.90059999999999996</v>
      </c>
      <c r="K107" s="137">
        <v>0.90669999999999995</v>
      </c>
      <c r="L107" s="137">
        <v>0.87109999999999999</v>
      </c>
      <c r="N107" s="137">
        <v>0.89080000000000004</v>
      </c>
      <c r="O107" s="1">
        <v>1822</v>
      </c>
      <c r="Q107" s="1">
        <v>5958</v>
      </c>
      <c r="AD107" s="23"/>
      <c r="AE107" s="23"/>
      <c r="AF107" s="161"/>
      <c r="AG107" s="162" cm="1">
        <f t="array" ref="AG107:AH107">(EXP(LINEST(AG119:AG124,$AE119:$AE124))-1)*100</f>
        <v>-0.50342999752521767</v>
      </c>
      <c r="AH107" s="162">
        <v>2244692.3913023407</v>
      </c>
      <c r="AI107" s="162" cm="1">
        <f t="array" ref="AI107:AJ107">(EXP(LINEST(AI119:AI124,$AE119:$AE124))-1)*100</f>
        <v>-7.6615105418964546E-2</v>
      </c>
      <c r="AJ107" s="162">
        <v>303.11865788893772</v>
      </c>
      <c r="AK107" s="162" cm="1">
        <f t="array" ref="AK107:AL107">(EXP(LINEST(AK119:AK124,$AE119:$AE124))-1)*100</f>
        <v>0.26287354279856956</v>
      </c>
      <c r="AL107" s="163">
        <v>-99.559443831684973</v>
      </c>
      <c r="AM107" s="162" cm="1">
        <f t="array" ref="AM107:AN107">(EXP(LINEST(AM119:AM124,$AE119:$AE124))-1)*100</f>
        <v>0.65317204475867641</v>
      </c>
      <c r="AN107" s="162">
        <v>-99.999823452220355</v>
      </c>
      <c r="AO107" s="162" cm="1">
        <f t="array" ref="AO107:AP107">(EXP(LINEST(AO119:AO124,$AE119:$AE124))-1)*100</f>
        <v>0.47609602177891563</v>
      </c>
      <c r="AP107" s="162">
        <v>-99.993830235539633</v>
      </c>
      <c r="AQ107" s="162" cm="1">
        <f t="array" ref="AQ107:AR107">(EXP(LINEST(AQ119:AQ124,$AE119:$AE124))-1)*100</f>
        <v>0.8586557678243345</v>
      </c>
      <c r="AR107" s="162">
        <v>-99.99999706472174</v>
      </c>
      <c r="AS107" s="162" cm="1">
        <f t="array" ref="AS107:AT107">(EXP(LINEST(AS119:AS124,$AE119:$AE124))-1)*100</f>
        <v>0.53799796460769489</v>
      </c>
      <c r="AT107" s="161">
        <v>-99.998206932061024</v>
      </c>
      <c r="AU107" s="162" cm="1">
        <f t="array" ref="AU107:AV107">(EXP(LINEST(AU119:AU124,$AE119:$AE124))-1)*100</f>
        <v>0.26005875378829479</v>
      </c>
      <c r="AV107" s="162">
        <v>-99.528604574796304</v>
      </c>
      <c r="AW107" s="162" cm="1">
        <f t="array" ref="AW107:AX107">(EXP(LINEST(AW119:AW124,$AE119:$AE124))-1)*100</f>
        <v>-8.1395634166003816E-2</v>
      </c>
      <c r="AX107" s="162">
        <v>351.72868183083779</v>
      </c>
      <c r="AY107" s="162" cm="1">
        <f t="array" ref="AY107:AZ107">(EXP(LINEST(AY119:AY124,$AE119:$AE124))-1)*100</f>
        <v>0.33169802830934625</v>
      </c>
      <c r="AZ107" s="163">
        <v>-99.888682804204834</v>
      </c>
      <c r="BA107" s="162" cm="1">
        <f t="array" ref="BA107:BB107">(EXP(LINEST(BA119:BA124,$AE119:$AE124))-1)*100</f>
        <v>0.42282423784254508</v>
      </c>
      <c r="BB107" s="162">
        <v>-99.982185800211028</v>
      </c>
      <c r="BC107" s="162" cm="1">
        <f t="array" ref="BC107:BD107">(EXP(LINEST(BC119:BC124,$AE119:$AE124))-1)*100</f>
        <v>-8.5188616153142327E-2</v>
      </c>
      <c r="BD107" s="162">
        <v>379.92804557942128</v>
      </c>
      <c r="BE107" s="162" cm="1">
        <f t="array" ref="BE107:BF107">(EXP(LINEST(BE119:BE124,$AE119:$AE124))-1)*100</f>
        <v>-3.0905411299819718E-2</v>
      </c>
      <c r="BF107" s="162">
        <v>60.119096509754733</v>
      </c>
      <c r="BG107" s="162" cm="1">
        <f t="array" ref="BG107:BH107">(EXP(LINEST(BG119:BG124,$AE119:$AE124))-1)*100</f>
        <v>4.9983140597409381E-2</v>
      </c>
      <c r="BH107" s="162">
        <v>-69.049544381135419</v>
      </c>
      <c r="BI107" s="162" cm="1">
        <f t="array" ref="BI107:BJ107">(EXP(LINEST(BI119:BI124,$AE119:$AE124))-1)*100</f>
        <v>0.33776037596804365</v>
      </c>
      <c r="BJ107" s="162">
        <v>-99.904438199892155</v>
      </c>
      <c r="BK107" s="23"/>
    </row>
    <row r="108" spans="2:107" x14ac:dyDescent="0.25">
      <c r="B108">
        <v>2017</v>
      </c>
      <c r="C108" s="137">
        <v>0.877</v>
      </c>
      <c r="E108" s="137">
        <v>0.90090000000000003</v>
      </c>
      <c r="F108" s="137">
        <v>7.7999999999999996E-3</v>
      </c>
      <c r="H108" s="137">
        <v>4.1000000000000003E-3</v>
      </c>
      <c r="I108" s="137">
        <v>0.89139999999999997</v>
      </c>
      <c r="K108" s="137">
        <v>0.90859999999999996</v>
      </c>
      <c r="L108" s="137">
        <v>0.8609</v>
      </c>
      <c r="N108" s="137">
        <v>0.89259999999999995</v>
      </c>
      <c r="O108" s="1">
        <v>1874</v>
      </c>
      <c r="Q108" s="1">
        <v>5872</v>
      </c>
      <c r="AE108">
        <v>2000</v>
      </c>
      <c r="AF108">
        <f t="shared" ref="AF108:BJ108" si="183">LN(AF39)</f>
        <v>-0.20052626144880098</v>
      </c>
      <c r="AG108">
        <f t="shared" si="183"/>
        <v>-0.24194418077792715</v>
      </c>
      <c r="AH108">
        <f t="shared" si="183"/>
        <v>-0.16204845195439882</v>
      </c>
      <c r="AI108">
        <f t="shared" si="183"/>
        <v>-0.17126292943722088</v>
      </c>
      <c r="AJ108">
        <f t="shared" si="183"/>
        <v>-0.24974423311138874</v>
      </c>
      <c r="AK108">
        <f t="shared" si="183"/>
        <v>-0.20481259462948634</v>
      </c>
      <c r="AL108">
        <f t="shared" si="183"/>
        <v>-0.1972321695297089</v>
      </c>
      <c r="AM108">
        <f t="shared" si="183"/>
        <v>-0.2279048684159202</v>
      </c>
      <c r="AN108">
        <f t="shared" si="183"/>
        <v>-0.25077171843168383</v>
      </c>
      <c r="AO108">
        <f t="shared" si="183"/>
        <v>-0.22878443120429551</v>
      </c>
      <c r="AP108">
        <f t="shared" si="183"/>
        <v>-0.17625996541535929</v>
      </c>
      <c r="AQ108">
        <f t="shared" si="183"/>
        <v>-0.18056310377909138</v>
      </c>
      <c r="AR108">
        <f t="shared" si="183"/>
        <v>-0.17554457251493091</v>
      </c>
      <c r="AS108">
        <f t="shared" si="183"/>
        <v>-0.17387731001129167</v>
      </c>
      <c r="AT108">
        <f t="shared" si="183"/>
        <v>-0.18224155999378394</v>
      </c>
      <c r="AU108">
        <f t="shared" si="183"/>
        <v>-0.15817543496587633</v>
      </c>
      <c r="AV108">
        <f t="shared" si="183"/>
        <v>-0.15117178780173862</v>
      </c>
      <c r="AW108">
        <f t="shared" si="183"/>
        <v>-0.17733401528291554</v>
      </c>
      <c r="AX108">
        <f t="shared" si="183"/>
        <v>-0.16228366305744735</v>
      </c>
      <c r="AY108">
        <f t="shared" si="183"/>
        <v>-0.18560694778548389</v>
      </c>
      <c r="AZ108">
        <f t="shared" si="183"/>
        <v>-0.17161903366081899</v>
      </c>
      <c r="BA108">
        <f t="shared" si="183"/>
        <v>-0.17447244185055563</v>
      </c>
      <c r="BB108">
        <f t="shared" si="183"/>
        <v>-0.20370863867560235</v>
      </c>
      <c r="BC108">
        <f t="shared" si="183"/>
        <v>-0.2456448166607233</v>
      </c>
      <c r="BD108">
        <f t="shared" si="183"/>
        <v>-0.23724247569371146</v>
      </c>
      <c r="BE108">
        <f t="shared" si="183"/>
        <v>-0.23281517101094082</v>
      </c>
      <c r="BF108">
        <f t="shared" si="183"/>
        <v>-0.2638353459775008</v>
      </c>
      <c r="BG108">
        <f t="shared" si="183"/>
        <v>-0.25566674301976983</v>
      </c>
      <c r="BH108">
        <f t="shared" si="183"/>
        <v>-0.25605421477146928</v>
      </c>
      <c r="BI108">
        <f t="shared" si="183"/>
        <v>-0.27023515884806032</v>
      </c>
      <c r="BJ108">
        <f t="shared" si="183"/>
        <v>-0.2915562340003815</v>
      </c>
    </row>
    <row r="109" spans="2:107" x14ac:dyDescent="0.25">
      <c r="AE109">
        <v>2001</v>
      </c>
      <c r="AF109">
        <f t="shared" ref="AF109:BJ109" si="184">LN(AF40)</f>
        <v>-0.26670366606658918</v>
      </c>
      <c r="AG109">
        <f t="shared" si="184"/>
        <v>-0.17554457251493091</v>
      </c>
      <c r="AH109">
        <f t="shared" si="184"/>
        <v>-0.20236101213168128</v>
      </c>
      <c r="AI109">
        <f t="shared" si="184"/>
        <v>-0.26696483086305922</v>
      </c>
      <c r="AJ109">
        <f t="shared" si="184"/>
        <v>-0.21815600980317063</v>
      </c>
      <c r="AK109">
        <f t="shared" si="184"/>
        <v>-0.19735397962791662</v>
      </c>
      <c r="AL109">
        <f t="shared" si="184"/>
        <v>-0.22715157271174863</v>
      </c>
      <c r="AM109">
        <f t="shared" si="184"/>
        <v>-0.20825493882045903</v>
      </c>
      <c r="AN109">
        <f t="shared" si="184"/>
        <v>-0.21790728451896338</v>
      </c>
      <c r="AO109">
        <f t="shared" si="184"/>
        <v>-0.18464425216359995</v>
      </c>
      <c r="AP109">
        <f t="shared" si="184"/>
        <v>-0.16404951200650586</v>
      </c>
      <c r="AQ109">
        <f t="shared" si="184"/>
        <v>-0.15198635699788171</v>
      </c>
      <c r="AR109">
        <f t="shared" si="184"/>
        <v>-0.18548656013711121</v>
      </c>
      <c r="AS109">
        <f t="shared" si="184"/>
        <v>-0.16110816039475717</v>
      </c>
      <c r="AT109">
        <f t="shared" si="184"/>
        <v>-0.17280696442536911</v>
      </c>
      <c r="AU109">
        <f t="shared" si="184"/>
        <v>-0.13296012725623058</v>
      </c>
      <c r="AV109">
        <f t="shared" si="184"/>
        <v>-0.15958206982446516</v>
      </c>
      <c r="AW109">
        <f t="shared" si="184"/>
        <v>-0.1743533871447778</v>
      </c>
      <c r="AX109">
        <f t="shared" si="184"/>
        <v>-0.20187141603867001</v>
      </c>
      <c r="AY109">
        <f t="shared" si="184"/>
        <v>-0.16570045577771858</v>
      </c>
      <c r="AZ109">
        <f t="shared" si="184"/>
        <v>-0.1895878927859998</v>
      </c>
      <c r="BA109">
        <f t="shared" si="184"/>
        <v>-0.18476453844509458</v>
      </c>
      <c r="BB109">
        <f t="shared" si="184"/>
        <v>-0.18056310377909138</v>
      </c>
      <c r="BC109">
        <f t="shared" si="184"/>
        <v>-0.19055536172105816</v>
      </c>
      <c r="BD109">
        <f t="shared" si="184"/>
        <v>-0.21567153647550871</v>
      </c>
      <c r="BE109">
        <f t="shared" si="184"/>
        <v>-0.21529939729116068</v>
      </c>
      <c r="BF109">
        <f t="shared" si="184"/>
        <v>-0.22690060019192196</v>
      </c>
      <c r="BG109">
        <f t="shared" si="184"/>
        <v>-0.25838220340691886</v>
      </c>
      <c r="BH109">
        <f t="shared" si="184"/>
        <v>-0.23496312811955194</v>
      </c>
      <c r="BI109">
        <f t="shared" si="184"/>
        <v>-0.22727708259581675</v>
      </c>
      <c r="BJ109">
        <f t="shared" si="184"/>
        <v>-0.25334506004733109</v>
      </c>
    </row>
    <row r="110" spans="2:107" x14ac:dyDescent="0.25">
      <c r="B110" s="8" t="s">
        <v>351</v>
      </c>
      <c r="C110" s="1"/>
      <c r="D110" s="141" t="s">
        <v>330</v>
      </c>
      <c r="E110" t="s">
        <v>13</v>
      </c>
      <c r="F110" t="s">
        <v>360</v>
      </c>
      <c r="G110" s="141" t="s">
        <v>330</v>
      </c>
      <c r="H110" t="s">
        <v>13</v>
      </c>
      <c r="I110" s="7" t="s">
        <v>360</v>
      </c>
      <c r="J110" s="141" t="s">
        <v>330</v>
      </c>
      <c r="K110" t="s">
        <v>13</v>
      </c>
      <c r="L110" s="7" t="s">
        <v>360</v>
      </c>
      <c r="M110" t="s">
        <v>330</v>
      </c>
      <c r="N110" t="s">
        <v>13</v>
      </c>
      <c r="O110" t="s">
        <v>360</v>
      </c>
      <c r="P110" s="141" t="s">
        <v>330</v>
      </c>
      <c r="Q110" t="s">
        <v>13</v>
      </c>
      <c r="R110" s="7" t="s">
        <v>360</v>
      </c>
      <c r="S110" t="s">
        <v>330</v>
      </c>
      <c r="T110" t="s">
        <v>13</v>
      </c>
      <c r="U110" s="7" t="s">
        <v>360</v>
      </c>
      <c r="V110" t="s">
        <v>330</v>
      </c>
      <c r="W110" t="s">
        <v>13</v>
      </c>
      <c r="X110" s="7" t="s">
        <v>360</v>
      </c>
      <c r="AE110">
        <v>2002</v>
      </c>
      <c r="AF110">
        <f t="shared" ref="AF110:BJ110" si="185">LN(AF41)</f>
        <v>-0.19820706602417812</v>
      </c>
      <c r="AG110">
        <f t="shared" si="185"/>
        <v>-0.22376874670812816</v>
      </c>
      <c r="AH110">
        <f t="shared" si="185"/>
        <v>-0.25890027102632884</v>
      </c>
      <c r="AI110">
        <f t="shared" si="185"/>
        <v>-0.25128585726049008</v>
      </c>
      <c r="AJ110">
        <f t="shared" si="185"/>
        <v>-0.16534645258799302</v>
      </c>
      <c r="AK110">
        <f t="shared" si="185"/>
        <v>-0.19540679634261007</v>
      </c>
      <c r="AL110">
        <f t="shared" si="185"/>
        <v>-0.21010393780640627</v>
      </c>
      <c r="AM110">
        <f t="shared" si="185"/>
        <v>-0.20751629542851069</v>
      </c>
      <c r="AN110">
        <f t="shared" si="185"/>
        <v>-0.2099805647879289</v>
      </c>
      <c r="AO110">
        <f t="shared" si="185"/>
        <v>-0.22539608636750352</v>
      </c>
      <c r="AP110">
        <f t="shared" si="185"/>
        <v>-0.20665523380940748</v>
      </c>
      <c r="AQ110">
        <f t="shared" si="185"/>
        <v>-0.14757236446713573</v>
      </c>
      <c r="AR110">
        <f t="shared" si="185"/>
        <v>-0.21703723288244897</v>
      </c>
      <c r="AS110">
        <f t="shared" si="185"/>
        <v>-0.17721461942580993</v>
      </c>
      <c r="AT110">
        <f t="shared" si="185"/>
        <v>-0.20077070046248446</v>
      </c>
      <c r="AU110">
        <f t="shared" si="185"/>
        <v>-0.19043437690450507</v>
      </c>
      <c r="AV110">
        <f t="shared" si="185"/>
        <v>-0.16960278438617998</v>
      </c>
      <c r="AW110">
        <f t="shared" si="185"/>
        <v>-0.17805068994330872</v>
      </c>
      <c r="AX110">
        <f t="shared" si="185"/>
        <v>-0.17518706789335514</v>
      </c>
      <c r="AY110">
        <f t="shared" si="185"/>
        <v>-0.18416325167332578</v>
      </c>
      <c r="AZ110">
        <f t="shared" si="185"/>
        <v>-0.14989308957461708</v>
      </c>
      <c r="BA110">
        <f t="shared" si="185"/>
        <v>-0.18212157679128835</v>
      </c>
      <c r="BB110">
        <f t="shared" si="185"/>
        <v>-0.18356232623008756</v>
      </c>
      <c r="BC110">
        <f t="shared" si="185"/>
        <v>-0.19200832238349846</v>
      </c>
      <c r="BD110">
        <f t="shared" si="185"/>
        <v>-0.19552838428123637</v>
      </c>
      <c r="BE110">
        <f t="shared" si="185"/>
        <v>-0.21828039564822196</v>
      </c>
      <c r="BF110">
        <f t="shared" si="185"/>
        <v>-0.21828039564822196</v>
      </c>
      <c r="BG110">
        <f t="shared" si="185"/>
        <v>-0.23205816870378379</v>
      </c>
      <c r="BH110">
        <f t="shared" si="185"/>
        <v>-0.23774970370357193</v>
      </c>
      <c r="BI110">
        <f t="shared" si="185"/>
        <v>-0.25064322501679459</v>
      </c>
      <c r="BJ110">
        <f t="shared" si="185"/>
        <v>-0.25347390112204388</v>
      </c>
    </row>
    <row r="111" spans="2:107" x14ac:dyDescent="0.25">
      <c r="C111" s="1"/>
      <c r="D111" s="141" t="s">
        <v>351</v>
      </c>
      <c r="E111" t="s">
        <v>351</v>
      </c>
      <c r="F111" t="s">
        <v>351</v>
      </c>
      <c r="G111" s="141" t="s">
        <v>16</v>
      </c>
      <c r="H111" s="1" t="s">
        <v>16</v>
      </c>
      <c r="I111" s="7" t="s">
        <v>16</v>
      </c>
      <c r="J111" s="141" t="s">
        <v>150</v>
      </c>
      <c r="K111" t="s">
        <v>150</v>
      </c>
      <c r="L111" s="7" t="s">
        <v>150</v>
      </c>
      <c r="M111" t="s">
        <v>18</v>
      </c>
      <c r="N111" t="s">
        <v>18</v>
      </c>
      <c r="O111" t="s">
        <v>18</v>
      </c>
      <c r="P111" s="141" t="s">
        <v>152</v>
      </c>
      <c r="Q111" t="s">
        <v>152</v>
      </c>
      <c r="R111" s="7" t="s">
        <v>152</v>
      </c>
      <c r="S111" t="s">
        <v>151</v>
      </c>
      <c r="T111" t="s">
        <v>151</v>
      </c>
      <c r="U111" s="7" t="s">
        <v>151</v>
      </c>
      <c r="V111" t="s">
        <v>1</v>
      </c>
      <c r="W111" t="s">
        <v>1</v>
      </c>
      <c r="X111" s="7" t="s">
        <v>1</v>
      </c>
      <c r="AE111">
        <v>2003</v>
      </c>
      <c r="AF111">
        <f t="shared" ref="AF111:BJ111" si="186">LN(AF42)</f>
        <v>-0.18632957819149348</v>
      </c>
      <c r="AG111">
        <f t="shared" si="186"/>
        <v>-0.2280304728876045</v>
      </c>
      <c r="AH111">
        <f t="shared" si="186"/>
        <v>-0.20481259462948634</v>
      </c>
      <c r="AI111">
        <f t="shared" si="186"/>
        <v>-0.19589323682404927</v>
      </c>
      <c r="AJ111">
        <f t="shared" si="186"/>
        <v>-0.17197526473981037</v>
      </c>
      <c r="AK111">
        <f t="shared" si="186"/>
        <v>-0.19979330270599455</v>
      </c>
      <c r="AL111">
        <f t="shared" si="186"/>
        <v>-0.17793120849266178</v>
      </c>
      <c r="AM111">
        <f t="shared" si="186"/>
        <v>-0.18813844211551944</v>
      </c>
      <c r="AN111">
        <f t="shared" si="186"/>
        <v>-0.20899412820979019</v>
      </c>
      <c r="AO111">
        <f t="shared" si="186"/>
        <v>-0.19942702469689366</v>
      </c>
      <c r="AP111">
        <f t="shared" si="186"/>
        <v>-0.18248156959532005</v>
      </c>
      <c r="AQ111">
        <f t="shared" si="186"/>
        <v>-0.16110816039475717</v>
      </c>
      <c r="AR111">
        <f t="shared" si="186"/>
        <v>-0.17793120849266178</v>
      </c>
      <c r="AS111">
        <f t="shared" si="186"/>
        <v>-0.14629825761729856</v>
      </c>
      <c r="AT111">
        <f t="shared" si="186"/>
        <v>-0.1651105200636003</v>
      </c>
      <c r="AU111">
        <f t="shared" si="186"/>
        <v>-0.14363945020161079</v>
      </c>
      <c r="AV111">
        <f t="shared" si="186"/>
        <v>-0.15420068107730001</v>
      </c>
      <c r="AW111">
        <f t="shared" si="186"/>
        <v>-0.17876787859465693</v>
      </c>
      <c r="AX111">
        <f t="shared" si="186"/>
        <v>-0.16169573900029838</v>
      </c>
      <c r="AY111">
        <f t="shared" si="186"/>
        <v>-0.1781701856714786</v>
      </c>
      <c r="AZ111">
        <f t="shared" si="186"/>
        <v>-0.17185650694619059</v>
      </c>
      <c r="BA111">
        <f t="shared" si="186"/>
        <v>-0.17900705582612489</v>
      </c>
      <c r="BB111">
        <f t="shared" si="186"/>
        <v>-0.19918291386936632</v>
      </c>
      <c r="BC111">
        <f t="shared" si="186"/>
        <v>-0.20432179707362194</v>
      </c>
      <c r="BD111">
        <f t="shared" si="186"/>
        <v>-0.17972493094668862</v>
      </c>
      <c r="BE111">
        <f t="shared" si="186"/>
        <v>-0.19820706602417812</v>
      </c>
      <c r="BF111">
        <f t="shared" si="186"/>
        <v>-0.22251874654536768</v>
      </c>
      <c r="BG111">
        <f t="shared" si="186"/>
        <v>-0.21741001946644922</v>
      </c>
      <c r="BH111">
        <f t="shared" si="186"/>
        <v>-0.25128585726049008</v>
      </c>
      <c r="BI111">
        <f t="shared" si="186"/>
        <v>-0.22840738098930885</v>
      </c>
      <c r="BJ111">
        <f t="shared" si="186"/>
        <v>-0.25077171843168383</v>
      </c>
    </row>
    <row r="112" spans="2:107" x14ac:dyDescent="0.25">
      <c r="B112" s="69">
        <v>2000</v>
      </c>
      <c r="C112" s="69"/>
      <c r="D112" s="268">
        <v>0.8367</v>
      </c>
      <c r="E112" s="145">
        <v>0.83209999999999995</v>
      </c>
      <c r="F112" s="267">
        <v>0.8629</v>
      </c>
      <c r="G112" s="266">
        <v>1.01E-2</v>
      </c>
      <c r="H112" s="145">
        <v>6.6E-3</v>
      </c>
      <c r="I112" s="267">
        <v>5.4000000000000003E-3</v>
      </c>
      <c r="J112" s="266">
        <v>0.81589999999999996</v>
      </c>
      <c r="K112" s="145">
        <v>0.81859999999999999</v>
      </c>
      <c r="L112" s="267">
        <v>0.85189999999999999</v>
      </c>
      <c r="M112" s="266">
        <v>0.85540000000000005</v>
      </c>
      <c r="N112" s="145">
        <v>0.84460000000000002</v>
      </c>
      <c r="O112" s="267">
        <v>0.87309999999999999</v>
      </c>
      <c r="P112" s="266">
        <v>1.9700000000000051E-2</v>
      </c>
      <c r="Q112" s="145">
        <v>1.2499999999999956E-2</v>
      </c>
      <c r="R112" s="267">
        <v>1.1199999999999988E-2</v>
      </c>
      <c r="S112" s="266">
        <v>1.7999999999999905E-2</v>
      </c>
      <c r="T112" s="145">
        <v>1.1600000000000055E-2</v>
      </c>
      <c r="U112" s="267">
        <v>1.0399999999999965E-2</v>
      </c>
      <c r="V112" s="69">
        <v>1374</v>
      </c>
      <c r="W112" s="69">
        <v>3293</v>
      </c>
      <c r="X112" s="243">
        <v>4216</v>
      </c>
      <c r="AE112">
        <v>2004</v>
      </c>
      <c r="AF112">
        <f t="shared" ref="AF112:BJ112" si="187">LN(AF43)</f>
        <v>-0.18380265307575291</v>
      </c>
      <c r="AG112">
        <f t="shared" si="187"/>
        <v>-0.23610215247860181</v>
      </c>
      <c r="AH112">
        <f t="shared" si="187"/>
        <v>-0.23092373863317212</v>
      </c>
      <c r="AI112">
        <f t="shared" si="187"/>
        <v>-0.15911297165707328</v>
      </c>
      <c r="AJ112">
        <f t="shared" si="187"/>
        <v>-0.18934617173091908</v>
      </c>
      <c r="AK112">
        <f t="shared" si="187"/>
        <v>-0.22439433321586233</v>
      </c>
      <c r="AL112">
        <f t="shared" si="187"/>
        <v>-0.16534645258799302</v>
      </c>
      <c r="AM112">
        <f t="shared" si="187"/>
        <v>-0.18200160798303458</v>
      </c>
      <c r="AN112">
        <f t="shared" si="187"/>
        <v>-0.17280696442536911</v>
      </c>
      <c r="AO112">
        <f t="shared" si="187"/>
        <v>-0.16699954069617001</v>
      </c>
      <c r="AP112">
        <f t="shared" si="187"/>
        <v>-0.1778117413161264</v>
      </c>
      <c r="AQ112">
        <f t="shared" si="187"/>
        <v>-0.13204678092033212</v>
      </c>
      <c r="AR112">
        <f t="shared" si="187"/>
        <v>-0.1823615575939759</v>
      </c>
      <c r="AS112">
        <f t="shared" si="187"/>
        <v>-0.150357881588562</v>
      </c>
      <c r="AT112">
        <f t="shared" si="187"/>
        <v>-0.14479458490323338</v>
      </c>
      <c r="AU112">
        <f t="shared" si="187"/>
        <v>-0.16369609267078977</v>
      </c>
      <c r="AV112">
        <f t="shared" si="187"/>
        <v>-0.12431683450738053</v>
      </c>
      <c r="AW112">
        <f t="shared" si="187"/>
        <v>-0.15256859864460678</v>
      </c>
      <c r="AX112">
        <f t="shared" si="187"/>
        <v>-0.15466748001213876</v>
      </c>
      <c r="AY112">
        <f t="shared" si="187"/>
        <v>-0.1675905921939605</v>
      </c>
      <c r="AZ112">
        <f t="shared" si="187"/>
        <v>-0.16818199324023547</v>
      </c>
      <c r="BA112">
        <f t="shared" si="187"/>
        <v>-0.18428348010749523</v>
      </c>
      <c r="BB112">
        <f t="shared" si="187"/>
        <v>-0.18524582831120143</v>
      </c>
      <c r="BC112">
        <f t="shared" si="187"/>
        <v>-0.17602144424547475</v>
      </c>
      <c r="BD112">
        <f t="shared" si="187"/>
        <v>-0.19249311211545109</v>
      </c>
      <c r="BE112">
        <f t="shared" si="187"/>
        <v>-0.19140266553014723</v>
      </c>
      <c r="BF112">
        <f t="shared" si="187"/>
        <v>-0.2032183825069398</v>
      </c>
      <c r="BG112">
        <f t="shared" si="187"/>
        <v>-0.20887089202749115</v>
      </c>
      <c r="BH112">
        <f t="shared" si="187"/>
        <v>-0.22014804233441126</v>
      </c>
      <c r="BI112">
        <f t="shared" si="187"/>
        <v>-0.21331699049647421</v>
      </c>
      <c r="BJ112">
        <f t="shared" si="187"/>
        <v>-0.22401893435016368</v>
      </c>
    </row>
    <row r="113" spans="2:62" x14ac:dyDescent="0.25">
      <c r="B113" s="69">
        <v>2001</v>
      </c>
      <c r="C113" s="69"/>
      <c r="D113" s="266">
        <v>0.82120000000000004</v>
      </c>
      <c r="E113" s="145">
        <v>0.85119999999999996</v>
      </c>
      <c r="F113" s="267">
        <v>0.85970000000000002</v>
      </c>
      <c r="G113" s="266">
        <v>9.5999999999999992E-3</v>
      </c>
      <c r="H113" s="145">
        <v>6.1000000000000004E-3</v>
      </c>
      <c r="I113" s="267">
        <v>5.4999999999999997E-3</v>
      </c>
      <c r="J113" s="266">
        <v>0.80149999999999999</v>
      </c>
      <c r="K113" s="145">
        <v>0.8387</v>
      </c>
      <c r="L113" s="267">
        <v>0.84850000000000003</v>
      </c>
      <c r="M113" s="266">
        <v>0.83919999999999995</v>
      </c>
      <c r="N113" s="145">
        <v>0.86280000000000001</v>
      </c>
      <c r="O113" s="267">
        <v>0.87009999999999998</v>
      </c>
      <c r="P113" s="266">
        <v>1.9700000000000051E-2</v>
      </c>
      <c r="Q113" s="145">
        <v>1.2499999999999956E-2</v>
      </c>
      <c r="R113" s="267">
        <v>1.1199999999999988E-2</v>
      </c>
      <c r="S113" s="266">
        <v>1.7999999999999905E-2</v>
      </c>
      <c r="T113" s="145">
        <v>1.1600000000000055E-2</v>
      </c>
      <c r="U113" s="267">
        <v>1.0399999999999965E-2</v>
      </c>
      <c r="V113" s="69">
        <v>1619</v>
      </c>
      <c r="W113" s="69">
        <v>3494</v>
      </c>
      <c r="X113" s="243">
        <v>4154</v>
      </c>
      <c r="AE113">
        <v>2005</v>
      </c>
      <c r="AF113">
        <f t="shared" ref="AF113:BJ113" si="188">LN(AF44)</f>
        <v>-0.20297334452482671</v>
      </c>
      <c r="AG113">
        <f t="shared" si="188"/>
        <v>-0.20077070046248446</v>
      </c>
      <c r="AH113">
        <f t="shared" si="188"/>
        <v>-0.17114425620382936</v>
      </c>
      <c r="AI113">
        <f t="shared" si="188"/>
        <v>-0.22627344432313742</v>
      </c>
      <c r="AJ113">
        <f t="shared" si="188"/>
        <v>-0.1897087752279723</v>
      </c>
      <c r="AK113">
        <f t="shared" si="188"/>
        <v>-0.14908022301415269</v>
      </c>
      <c r="AL113">
        <f t="shared" si="188"/>
        <v>-0.15117178780173862</v>
      </c>
      <c r="AM113">
        <f t="shared" si="188"/>
        <v>-0.19322073766295517</v>
      </c>
      <c r="AN113">
        <f t="shared" si="188"/>
        <v>-0.16110816039475717</v>
      </c>
      <c r="AO113">
        <f t="shared" si="188"/>
        <v>-0.14410134397425683</v>
      </c>
      <c r="AP113">
        <f t="shared" si="188"/>
        <v>-0.15525128527129137</v>
      </c>
      <c r="AQ113">
        <f t="shared" si="188"/>
        <v>-0.15000926732670825</v>
      </c>
      <c r="AR113">
        <f t="shared" si="188"/>
        <v>-0.16593652754463184</v>
      </c>
      <c r="AS113">
        <f t="shared" si="188"/>
        <v>-0.14618251017808145</v>
      </c>
      <c r="AT113">
        <f t="shared" si="188"/>
        <v>-0.15420068107730001</v>
      </c>
      <c r="AU113">
        <f t="shared" si="188"/>
        <v>-0.15758992057477098</v>
      </c>
      <c r="AV113">
        <f t="shared" si="188"/>
        <v>-0.13662187754296426</v>
      </c>
      <c r="AW113">
        <f t="shared" si="188"/>
        <v>-0.14977692531822812</v>
      </c>
      <c r="AX113">
        <f t="shared" si="188"/>
        <v>-0.15361748866559949</v>
      </c>
      <c r="AY113">
        <f t="shared" si="188"/>
        <v>-0.16912896300797145</v>
      </c>
      <c r="AZ113">
        <f t="shared" si="188"/>
        <v>-0.1922506878718396</v>
      </c>
      <c r="BA113">
        <f t="shared" si="188"/>
        <v>-0.16334279819617337</v>
      </c>
      <c r="BB113">
        <f t="shared" si="188"/>
        <v>-0.15817543496587633</v>
      </c>
      <c r="BC113">
        <f t="shared" si="188"/>
        <v>-0.17578297995437217</v>
      </c>
      <c r="BD113">
        <f t="shared" si="188"/>
        <v>-0.16393169168236368</v>
      </c>
      <c r="BE113">
        <f t="shared" si="188"/>
        <v>-0.17031393766967753</v>
      </c>
      <c r="BF113">
        <f t="shared" si="188"/>
        <v>-0.18548656013711121</v>
      </c>
      <c r="BG113">
        <f t="shared" si="188"/>
        <v>-0.1996711951290677</v>
      </c>
      <c r="BH113">
        <f t="shared" si="188"/>
        <v>-0.1996711951290677</v>
      </c>
      <c r="BI113">
        <f t="shared" si="188"/>
        <v>-0.20150437621072859</v>
      </c>
      <c r="BJ113">
        <f t="shared" si="188"/>
        <v>-0.21902703580237018</v>
      </c>
    </row>
    <row r="114" spans="2:62" x14ac:dyDescent="0.25">
      <c r="B114">
        <v>2002</v>
      </c>
      <c r="D114" s="268">
        <v>0.83020000000000005</v>
      </c>
      <c r="E114" s="146">
        <v>0.84179999999999999</v>
      </c>
      <c r="F114" s="269">
        <v>0.85370000000000001</v>
      </c>
      <c r="G114" s="268">
        <v>9.7999999999999997E-3</v>
      </c>
      <c r="H114" s="146">
        <v>6.1999999999999998E-3</v>
      </c>
      <c r="I114" s="269">
        <v>5.4999999999999997E-3</v>
      </c>
      <c r="J114" s="268">
        <v>0.81</v>
      </c>
      <c r="K114" s="146">
        <v>0.82930000000000004</v>
      </c>
      <c r="L114" s="269">
        <v>0.84250000000000003</v>
      </c>
      <c r="M114" s="268">
        <v>0.84840000000000004</v>
      </c>
      <c r="N114" s="146">
        <v>0.85350000000000004</v>
      </c>
      <c r="O114" s="269">
        <v>0.86409999999999998</v>
      </c>
      <c r="P114" s="268">
        <v>2.0199999999999996E-2</v>
      </c>
      <c r="Q114" s="146">
        <v>1.2499999999999956E-2</v>
      </c>
      <c r="R114" s="269">
        <v>1.1199999999999988E-2</v>
      </c>
      <c r="S114" s="268">
        <v>1.8199999999999994E-2</v>
      </c>
      <c r="T114" s="146">
        <v>1.1700000000000044E-2</v>
      </c>
      <c r="U114" s="269">
        <v>1.0399999999999965E-2</v>
      </c>
      <c r="V114">
        <v>1501</v>
      </c>
      <c r="W114">
        <v>3616</v>
      </c>
      <c r="X114" s="7">
        <v>4232</v>
      </c>
      <c r="AE114">
        <v>2006</v>
      </c>
      <c r="AF114">
        <f t="shared" ref="AF114:BJ114" si="189">LN(AF45)</f>
        <v>-0.24398421718606156</v>
      </c>
      <c r="AG114">
        <f t="shared" si="189"/>
        <v>-0.1700768303775175</v>
      </c>
      <c r="AH114">
        <f t="shared" si="189"/>
        <v>-0.19091840401947283</v>
      </c>
      <c r="AI114">
        <f t="shared" si="189"/>
        <v>-0.15303463616906182</v>
      </c>
      <c r="AJ114">
        <f t="shared" si="189"/>
        <v>-0.19309942996583307</v>
      </c>
      <c r="AK114">
        <f t="shared" si="189"/>
        <v>-0.17459151073204415</v>
      </c>
      <c r="AL114">
        <f t="shared" si="189"/>
        <v>-0.16948430799246281</v>
      </c>
      <c r="AM114">
        <f t="shared" si="189"/>
        <v>-0.17066970405350712</v>
      </c>
      <c r="AN114">
        <f t="shared" si="189"/>
        <v>-0.22664969064349738</v>
      </c>
      <c r="AO114">
        <f t="shared" si="189"/>
        <v>-0.23610215247860181</v>
      </c>
      <c r="AP114">
        <f t="shared" si="189"/>
        <v>-0.14329316982647622</v>
      </c>
      <c r="AQ114">
        <f t="shared" si="189"/>
        <v>-0.16287193297264138</v>
      </c>
      <c r="AR114">
        <f t="shared" si="189"/>
        <v>-0.15000926732670825</v>
      </c>
      <c r="AS114">
        <f t="shared" si="189"/>
        <v>-0.15280159025796283</v>
      </c>
      <c r="AT114">
        <f t="shared" si="189"/>
        <v>-0.13102026243840395</v>
      </c>
      <c r="AU114">
        <f t="shared" si="189"/>
        <v>-0.14954463728001757</v>
      </c>
      <c r="AV114">
        <f t="shared" si="189"/>
        <v>-0.17399630804796445</v>
      </c>
      <c r="AW114">
        <f t="shared" si="189"/>
        <v>-0.12783337150988489</v>
      </c>
      <c r="AX114">
        <f t="shared" si="189"/>
        <v>-0.15291810642471276</v>
      </c>
      <c r="AY114">
        <f t="shared" si="189"/>
        <v>-0.15571857499942057</v>
      </c>
      <c r="AZ114">
        <f t="shared" si="189"/>
        <v>-0.16357831397681935</v>
      </c>
      <c r="BA114">
        <f t="shared" si="189"/>
        <v>-0.18128209721929212</v>
      </c>
      <c r="BB114">
        <f t="shared" si="189"/>
        <v>-0.1675905921939605</v>
      </c>
      <c r="BC114">
        <f t="shared" si="189"/>
        <v>-0.15221921297751109</v>
      </c>
      <c r="BD114">
        <f t="shared" si="189"/>
        <v>-0.16522847936777718</v>
      </c>
      <c r="BE114">
        <f t="shared" si="189"/>
        <v>-0.18200160798303458</v>
      </c>
      <c r="BF114">
        <f t="shared" si="189"/>
        <v>-0.18476453844509458</v>
      </c>
      <c r="BG114">
        <f t="shared" si="189"/>
        <v>-0.19212949778504024</v>
      </c>
      <c r="BH114">
        <f t="shared" si="189"/>
        <v>-0.2010151992412087</v>
      </c>
      <c r="BI114">
        <f t="shared" si="189"/>
        <v>-0.21381222388532545</v>
      </c>
      <c r="BJ114">
        <f t="shared" si="189"/>
        <v>-0.21666458521650059</v>
      </c>
    </row>
    <row r="115" spans="2:62" x14ac:dyDescent="0.25">
      <c r="B115">
        <v>2003</v>
      </c>
      <c r="D115" s="268">
        <v>0.84789999999999999</v>
      </c>
      <c r="E115" s="146">
        <v>0.85340000000000005</v>
      </c>
      <c r="F115" s="269">
        <v>0.86580000000000001</v>
      </c>
      <c r="G115" s="268">
        <v>9.1000000000000004E-3</v>
      </c>
      <c r="H115" s="146">
        <v>5.8999999999999999E-3</v>
      </c>
      <c r="I115" s="269">
        <v>5.3E-3</v>
      </c>
      <c r="J115" s="268">
        <v>0.82899999999999996</v>
      </c>
      <c r="K115" s="146">
        <v>0.84140000000000004</v>
      </c>
      <c r="L115" s="269">
        <v>0.85489999999999999</v>
      </c>
      <c r="M115" s="268">
        <v>0.8649</v>
      </c>
      <c r="N115" s="146">
        <v>0.86460000000000004</v>
      </c>
      <c r="O115" s="269">
        <v>0.87590000000000001</v>
      </c>
      <c r="P115" s="268">
        <v>1.8900000000000028E-2</v>
      </c>
      <c r="Q115" s="146">
        <v>1.2000000000000011E-2</v>
      </c>
      <c r="R115" s="269">
        <v>1.0900000000000021E-2</v>
      </c>
      <c r="S115" s="268">
        <v>1.7000000000000015E-2</v>
      </c>
      <c r="T115" s="146">
        <v>1.1199999999999988E-2</v>
      </c>
      <c r="U115" s="269">
        <v>1.0099999999999998E-2</v>
      </c>
      <c r="V115">
        <v>1573</v>
      </c>
      <c r="W115">
        <v>3693</v>
      </c>
      <c r="X115" s="7">
        <v>4249</v>
      </c>
      <c r="AE115">
        <v>2007</v>
      </c>
      <c r="AF115">
        <f t="shared" ref="AF115:BJ115" si="190">LN(AF46)</f>
        <v>-0.20223859063431349</v>
      </c>
      <c r="AG115">
        <f t="shared" si="190"/>
        <v>-0.19577160451835895</v>
      </c>
      <c r="AH115">
        <f t="shared" si="190"/>
        <v>-0.15700474881016474</v>
      </c>
      <c r="AI115">
        <f t="shared" si="190"/>
        <v>-0.15536808723369711</v>
      </c>
      <c r="AJ115">
        <f t="shared" si="190"/>
        <v>-0.16287193297264138</v>
      </c>
      <c r="AK115">
        <f t="shared" si="190"/>
        <v>-0.11709577187624727</v>
      </c>
      <c r="AL115">
        <f t="shared" si="190"/>
        <v>-0.1303365017280034</v>
      </c>
      <c r="AM115">
        <f t="shared" si="190"/>
        <v>-0.16028612993334226</v>
      </c>
      <c r="AN115">
        <f t="shared" si="190"/>
        <v>-0.19067636117670822</v>
      </c>
      <c r="AO115">
        <f t="shared" si="190"/>
        <v>-0.1766178538772766</v>
      </c>
      <c r="AP115">
        <f t="shared" si="190"/>
        <v>-0.14167877833193795</v>
      </c>
      <c r="AQ115">
        <f t="shared" si="190"/>
        <v>-0.15117178780173862</v>
      </c>
      <c r="AR115">
        <f t="shared" si="190"/>
        <v>-0.18020380082295337</v>
      </c>
      <c r="AS115">
        <f t="shared" si="190"/>
        <v>-0.14757236446713573</v>
      </c>
      <c r="AT115">
        <f t="shared" si="190"/>
        <v>-0.15000926732670825</v>
      </c>
      <c r="AU115">
        <f t="shared" si="190"/>
        <v>-0.17185650694619059</v>
      </c>
      <c r="AV115">
        <f t="shared" si="190"/>
        <v>-0.13903220869555735</v>
      </c>
      <c r="AW115">
        <f t="shared" si="190"/>
        <v>-0.1585269082282374</v>
      </c>
      <c r="AX115">
        <f t="shared" si="190"/>
        <v>-0.13398864000331678</v>
      </c>
      <c r="AY115">
        <f t="shared" si="190"/>
        <v>-0.13067832364211623</v>
      </c>
      <c r="AZ115">
        <f t="shared" si="190"/>
        <v>-0.150357881588562</v>
      </c>
      <c r="BA115">
        <f t="shared" si="190"/>
        <v>-0.14041215371674501</v>
      </c>
      <c r="BB115">
        <f t="shared" si="190"/>
        <v>-0.15712175577221243</v>
      </c>
      <c r="BC115">
        <f t="shared" si="190"/>
        <v>-0.17912666589743548</v>
      </c>
      <c r="BD115">
        <f t="shared" si="190"/>
        <v>-0.18332205712753813</v>
      </c>
      <c r="BE115">
        <f t="shared" si="190"/>
        <v>-0.17197526473981037</v>
      </c>
      <c r="BF115">
        <f t="shared" si="190"/>
        <v>-0.17078832098028163</v>
      </c>
      <c r="BG115">
        <f t="shared" si="190"/>
        <v>-0.18020380082295337</v>
      </c>
      <c r="BH115">
        <f t="shared" si="190"/>
        <v>-0.20763936477824449</v>
      </c>
      <c r="BI115">
        <f t="shared" si="190"/>
        <v>-0.20089294237939007</v>
      </c>
      <c r="BJ115">
        <f t="shared" si="190"/>
        <v>-0.20334092401803011</v>
      </c>
    </row>
    <row r="116" spans="2:62" x14ac:dyDescent="0.25">
      <c r="B116">
        <v>2004</v>
      </c>
      <c r="D116" s="268">
        <v>0.84450000000000003</v>
      </c>
      <c r="E116" s="146">
        <v>0.86160000000000003</v>
      </c>
      <c r="F116" s="269">
        <v>0.87490000000000001</v>
      </c>
      <c r="G116" s="268">
        <v>9.1000000000000004E-3</v>
      </c>
      <c r="H116" s="146">
        <v>5.5999999999999999E-3</v>
      </c>
      <c r="I116" s="269">
        <v>5.1000000000000004E-3</v>
      </c>
      <c r="J116" s="268">
        <v>0.82579999999999998</v>
      </c>
      <c r="K116" s="146">
        <v>0.85009999999999997</v>
      </c>
      <c r="L116" s="269">
        <v>0.86450000000000005</v>
      </c>
      <c r="M116" s="268">
        <v>0.86129999999999995</v>
      </c>
      <c r="N116" s="146">
        <v>0.87219999999999998</v>
      </c>
      <c r="O116" s="269">
        <v>0.88449999999999995</v>
      </c>
      <c r="P116" s="268">
        <v>1.870000000000005E-2</v>
      </c>
      <c r="Q116" s="146">
        <v>1.1500000000000066E-2</v>
      </c>
      <c r="R116" s="269">
        <v>1.0399999999999965E-2</v>
      </c>
      <c r="S116" s="268">
        <v>1.6799999999999926E-2</v>
      </c>
      <c r="T116" s="146">
        <v>1.0599999999999943E-2</v>
      </c>
      <c r="U116" s="269">
        <v>9.5999999999999419E-3</v>
      </c>
      <c r="V116">
        <v>1629</v>
      </c>
      <c r="W116">
        <v>3883</v>
      </c>
      <c r="X116" s="7">
        <v>4427</v>
      </c>
      <c r="AE116">
        <v>2008</v>
      </c>
      <c r="AF116">
        <f t="shared" ref="AF116:BJ116" si="191">LN(AF47)</f>
        <v>-0.24411185775040614</v>
      </c>
      <c r="AG116">
        <f t="shared" si="191"/>
        <v>-0.13880240288045892</v>
      </c>
      <c r="AH116">
        <f t="shared" si="191"/>
        <v>-0.18200160798303458</v>
      </c>
      <c r="AI116">
        <f t="shared" si="191"/>
        <v>-0.16099068609212575</v>
      </c>
      <c r="AJ116">
        <f t="shared" si="191"/>
        <v>-0.21393607056329661</v>
      </c>
      <c r="AK116">
        <f t="shared" si="191"/>
        <v>-0.11979756345559582</v>
      </c>
      <c r="AL116">
        <f t="shared" si="191"/>
        <v>-0.15770699603003552</v>
      </c>
      <c r="AM116">
        <f t="shared" si="191"/>
        <v>-0.13296012725623058</v>
      </c>
      <c r="AN116">
        <f t="shared" si="191"/>
        <v>-0.18500515442315646</v>
      </c>
      <c r="AO116">
        <f t="shared" si="191"/>
        <v>-0.14664558034148473</v>
      </c>
      <c r="AP116">
        <f t="shared" si="191"/>
        <v>-0.17924629027702665</v>
      </c>
      <c r="AQ116">
        <f t="shared" si="191"/>
        <v>-0.16075577887939405</v>
      </c>
      <c r="AR116">
        <f t="shared" si="191"/>
        <v>-0.13227503930981893</v>
      </c>
      <c r="AS116">
        <f t="shared" si="191"/>
        <v>-0.12567660808800193</v>
      </c>
      <c r="AT116">
        <f t="shared" si="191"/>
        <v>-0.14467901136944397</v>
      </c>
      <c r="AU116">
        <f t="shared" si="191"/>
        <v>-0.13662187754296426</v>
      </c>
      <c r="AV116">
        <f t="shared" si="191"/>
        <v>-0.14652979269589714</v>
      </c>
      <c r="AW116">
        <f t="shared" si="191"/>
        <v>-0.1502416633305429</v>
      </c>
      <c r="AX116">
        <f t="shared" si="191"/>
        <v>-0.1458353482235446</v>
      </c>
      <c r="AY116">
        <f t="shared" si="191"/>
        <v>-0.14722471975652515</v>
      </c>
      <c r="AZ116">
        <f t="shared" si="191"/>
        <v>-0.12760612460514603</v>
      </c>
      <c r="BA116">
        <f t="shared" si="191"/>
        <v>-0.15291810642471276</v>
      </c>
      <c r="BB116">
        <f t="shared" si="191"/>
        <v>-0.15606918564988884</v>
      </c>
      <c r="BC116">
        <f t="shared" si="191"/>
        <v>-0.16617265505458373</v>
      </c>
      <c r="BD116">
        <f t="shared" si="191"/>
        <v>-0.17031393766967753</v>
      </c>
      <c r="BE116">
        <f t="shared" si="191"/>
        <v>-0.16889213648229384</v>
      </c>
      <c r="BF116">
        <f t="shared" si="191"/>
        <v>-0.17936592896832204</v>
      </c>
      <c r="BG116">
        <f t="shared" si="191"/>
        <v>-0.17352040084088588</v>
      </c>
      <c r="BH116">
        <f t="shared" si="191"/>
        <v>-0.18416325167332578</v>
      </c>
      <c r="BI116">
        <f t="shared" si="191"/>
        <v>-0.19479907830506729</v>
      </c>
      <c r="BJ116">
        <f t="shared" si="191"/>
        <v>-0.19443462467775668</v>
      </c>
    </row>
    <row r="117" spans="2:62" x14ac:dyDescent="0.25">
      <c r="B117">
        <v>2005</v>
      </c>
      <c r="D117" s="268">
        <v>0.85809999999999997</v>
      </c>
      <c r="E117" s="146">
        <v>0.86929999999999996</v>
      </c>
      <c r="F117" s="269">
        <v>0.87339999999999995</v>
      </c>
      <c r="G117" s="268">
        <v>8.5000000000000006E-3</v>
      </c>
      <c r="H117" s="146">
        <v>5.4999999999999997E-3</v>
      </c>
      <c r="I117" s="269">
        <v>5.0000000000000001E-3</v>
      </c>
      <c r="J117" s="268">
        <v>0.84040000000000004</v>
      </c>
      <c r="K117" s="146">
        <v>0.85819999999999996</v>
      </c>
      <c r="L117" s="269">
        <v>0.86329999999999996</v>
      </c>
      <c r="M117" s="268">
        <v>0.87390000000000001</v>
      </c>
      <c r="N117" s="146">
        <v>0.87960000000000005</v>
      </c>
      <c r="O117" s="269">
        <v>0.88290000000000002</v>
      </c>
      <c r="P117" s="268">
        <v>1.7699999999999938E-2</v>
      </c>
      <c r="Q117" s="146">
        <v>1.1099999999999999E-2</v>
      </c>
      <c r="R117" s="269">
        <v>1.0099999999999998E-2</v>
      </c>
      <c r="S117" s="268">
        <v>1.5800000000000036E-2</v>
      </c>
      <c r="T117" s="146">
        <v>1.0300000000000087E-2</v>
      </c>
      <c r="U117" s="269">
        <v>9.5000000000000639E-3</v>
      </c>
      <c r="V117">
        <v>1694</v>
      </c>
      <c r="W117">
        <v>3938</v>
      </c>
      <c r="X117" s="7">
        <v>4648</v>
      </c>
      <c r="AE117">
        <v>2009</v>
      </c>
      <c r="AF117">
        <f t="shared" ref="AF117:BJ117" si="192">LN(AF48)</f>
        <v>-0.19808515197343279</v>
      </c>
      <c r="AG117">
        <f t="shared" si="192"/>
        <v>-0.22127030693252941</v>
      </c>
      <c r="AH117">
        <f t="shared" si="192"/>
        <v>-0.17161903366081899</v>
      </c>
      <c r="AI117">
        <f t="shared" si="192"/>
        <v>-0.14029708553872267</v>
      </c>
      <c r="AJ117">
        <f t="shared" si="192"/>
        <v>-0.13604884446327598</v>
      </c>
      <c r="AK117">
        <f t="shared" si="192"/>
        <v>-0.13307435422534214</v>
      </c>
      <c r="AL117">
        <f t="shared" si="192"/>
        <v>-0.14041215371674501</v>
      </c>
      <c r="AM117">
        <f t="shared" si="192"/>
        <v>-0.12931173648033953</v>
      </c>
      <c r="AN117">
        <f t="shared" si="192"/>
        <v>-0.19479907830506729</v>
      </c>
      <c r="AO117">
        <f t="shared" si="192"/>
        <v>-0.15501772226660926</v>
      </c>
      <c r="AP117">
        <f t="shared" si="192"/>
        <v>-0.13834294962174465</v>
      </c>
      <c r="AQ117">
        <f t="shared" si="192"/>
        <v>-0.13353139262452263</v>
      </c>
      <c r="AR117">
        <f t="shared" si="192"/>
        <v>-0.14757236446713573</v>
      </c>
      <c r="AS117">
        <f t="shared" si="192"/>
        <v>-0.14121800191553763</v>
      </c>
      <c r="AT117">
        <f t="shared" si="192"/>
        <v>-0.14977692531822812</v>
      </c>
      <c r="AU117">
        <f t="shared" si="192"/>
        <v>-0.14179400561788671</v>
      </c>
      <c r="AV117">
        <f t="shared" si="192"/>
        <v>-0.13490376246480151</v>
      </c>
      <c r="AW117">
        <f t="shared" si="192"/>
        <v>-0.12386398722238602</v>
      </c>
      <c r="AX117">
        <f t="shared" si="192"/>
        <v>-0.15408401538271516</v>
      </c>
      <c r="AY117">
        <f t="shared" si="192"/>
        <v>-0.13147636278838593</v>
      </c>
      <c r="AZ117">
        <f t="shared" si="192"/>
        <v>-0.1489641531399582</v>
      </c>
      <c r="BA117">
        <f t="shared" si="192"/>
        <v>-0.13903220869555735</v>
      </c>
      <c r="BB117">
        <f t="shared" si="192"/>
        <v>-0.14664558034148473</v>
      </c>
      <c r="BC117">
        <f t="shared" si="192"/>
        <v>-0.17590220499177123</v>
      </c>
      <c r="BD117">
        <f t="shared" si="192"/>
        <v>-0.14502577205025774</v>
      </c>
      <c r="BE117">
        <f t="shared" si="192"/>
        <v>-0.16747235394374885</v>
      </c>
      <c r="BF117">
        <f t="shared" si="192"/>
        <v>-0.16960278438617998</v>
      </c>
      <c r="BG117">
        <f t="shared" si="192"/>
        <v>-0.17423434661133563</v>
      </c>
      <c r="BH117">
        <f t="shared" si="192"/>
        <v>-0.18753512384684212</v>
      </c>
      <c r="BI117">
        <f t="shared" si="192"/>
        <v>-0.15887850506748802</v>
      </c>
      <c r="BJ117">
        <f t="shared" si="192"/>
        <v>-0.18837987137791856</v>
      </c>
    </row>
    <row r="118" spans="2:62" x14ac:dyDescent="0.25">
      <c r="B118">
        <v>2006</v>
      </c>
      <c r="D118" s="268">
        <v>0.85899999999999999</v>
      </c>
      <c r="E118" s="146">
        <v>0.85570000000000002</v>
      </c>
      <c r="F118" s="269">
        <v>0.878</v>
      </c>
      <c r="G118" s="268">
        <v>8.8000000000000005E-3</v>
      </c>
      <c r="H118" s="146">
        <v>5.7000000000000002E-3</v>
      </c>
      <c r="I118" s="269">
        <v>4.8999999999999998E-3</v>
      </c>
      <c r="J118" s="268">
        <v>0.84079999999999999</v>
      </c>
      <c r="K118" s="146">
        <v>0.84409999999999996</v>
      </c>
      <c r="L118" s="269">
        <v>0.86809999999999998</v>
      </c>
      <c r="M118" s="268">
        <v>0.87529999999999997</v>
      </c>
      <c r="N118" s="146">
        <v>0.86650000000000005</v>
      </c>
      <c r="O118" s="269">
        <v>0.88719999999999999</v>
      </c>
      <c r="P118" s="268">
        <v>1.8199999999999994E-2</v>
      </c>
      <c r="Q118" s="146">
        <v>1.1600000000000055E-2</v>
      </c>
      <c r="R118" s="269">
        <v>9.9000000000000199E-3</v>
      </c>
      <c r="S118" s="268">
        <v>1.6299999999999981E-2</v>
      </c>
      <c r="T118" s="146">
        <v>1.0800000000000032E-2</v>
      </c>
      <c r="U118" s="269">
        <v>9.199999999999986E-3</v>
      </c>
      <c r="V118">
        <v>1598</v>
      </c>
      <c r="W118">
        <v>3929</v>
      </c>
      <c r="X118" s="7">
        <v>4688</v>
      </c>
      <c r="AE118">
        <v>2010</v>
      </c>
      <c r="AF118">
        <f t="shared" ref="AF118:BJ118" si="193">LN(AF49)</f>
        <v>-0.14803607882740427</v>
      </c>
      <c r="AG118">
        <f t="shared" si="193"/>
        <v>-0.14780419476839426</v>
      </c>
      <c r="AH118">
        <f t="shared" si="193"/>
        <v>-0.17471059379261952</v>
      </c>
      <c r="AI118">
        <f t="shared" si="193"/>
        <v>-0.18296176168137795</v>
      </c>
      <c r="AJ118">
        <f t="shared" si="193"/>
        <v>-0.12862914259718064</v>
      </c>
      <c r="AK118">
        <f t="shared" si="193"/>
        <v>-0.12522314475407806</v>
      </c>
      <c r="AL118">
        <f t="shared" si="193"/>
        <v>-0.13410298452348024</v>
      </c>
      <c r="AM118">
        <f t="shared" si="193"/>
        <v>-0.12647066405394902</v>
      </c>
      <c r="AN118">
        <f t="shared" si="193"/>
        <v>-0.16948430799246281</v>
      </c>
      <c r="AO118">
        <f t="shared" si="193"/>
        <v>-0.18332205712753813</v>
      </c>
      <c r="AP118">
        <f t="shared" si="193"/>
        <v>-0.12284582999884586</v>
      </c>
      <c r="AQ118">
        <f t="shared" si="193"/>
        <v>-0.17506792808264651</v>
      </c>
      <c r="AR118">
        <f t="shared" si="193"/>
        <v>-0.13181857462084792</v>
      </c>
      <c r="AS118">
        <f t="shared" si="193"/>
        <v>-0.16546443972753169</v>
      </c>
      <c r="AT118">
        <f t="shared" si="193"/>
        <v>-0.12352448628549743</v>
      </c>
      <c r="AU118">
        <f t="shared" si="193"/>
        <v>-0.14710886503821219</v>
      </c>
      <c r="AV118">
        <f t="shared" si="193"/>
        <v>-0.13673652357347102</v>
      </c>
      <c r="AW118">
        <f t="shared" si="193"/>
        <v>-0.11754556385504375</v>
      </c>
      <c r="AX118">
        <f t="shared" si="193"/>
        <v>-0.14467901136944397</v>
      </c>
      <c r="AY118">
        <f t="shared" si="193"/>
        <v>-0.13891729918666906</v>
      </c>
      <c r="AZ118">
        <f t="shared" si="193"/>
        <v>-0.14664558034148473</v>
      </c>
      <c r="BA118">
        <f t="shared" si="193"/>
        <v>-0.14664558034148473</v>
      </c>
      <c r="BB118">
        <f t="shared" si="193"/>
        <v>-0.14699302374066012</v>
      </c>
      <c r="BC118">
        <f t="shared" si="193"/>
        <v>-0.15911297165707328</v>
      </c>
      <c r="BD118">
        <f t="shared" si="193"/>
        <v>-0.15606918564988884</v>
      </c>
      <c r="BE118">
        <f t="shared" si="193"/>
        <v>-0.16334279819617337</v>
      </c>
      <c r="BF118">
        <f t="shared" si="193"/>
        <v>-0.17506792808264651</v>
      </c>
      <c r="BG118">
        <f t="shared" si="193"/>
        <v>-0.16699954069617001</v>
      </c>
      <c r="BH118">
        <f t="shared" si="193"/>
        <v>-0.18825914946070793</v>
      </c>
      <c r="BI118">
        <f t="shared" si="193"/>
        <v>-0.14954463728001757</v>
      </c>
      <c r="BJ118">
        <f t="shared" si="193"/>
        <v>-0.1899505839584458</v>
      </c>
    </row>
    <row r="119" spans="2:62" x14ac:dyDescent="0.25">
      <c r="B119">
        <v>2007</v>
      </c>
      <c r="D119" s="268">
        <v>0.87990000000000002</v>
      </c>
      <c r="E119" s="146">
        <v>0.86329999999999996</v>
      </c>
      <c r="F119" s="269">
        <v>0.87580000000000002</v>
      </c>
      <c r="G119" s="268">
        <v>8.0999999999999996E-3</v>
      </c>
      <c r="H119" s="146">
        <v>5.4999999999999997E-3</v>
      </c>
      <c r="I119" s="269">
        <v>4.7000000000000002E-3</v>
      </c>
      <c r="J119" s="268">
        <v>0.86309999999999998</v>
      </c>
      <c r="K119" s="146">
        <v>0.85209999999999997</v>
      </c>
      <c r="L119" s="269">
        <v>0.86619999999999997</v>
      </c>
      <c r="M119" s="268">
        <v>0.89480000000000004</v>
      </c>
      <c r="N119" s="146">
        <v>0.87380000000000002</v>
      </c>
      <c r="O119" s="269">
        <v>0.88480000000000003</v>
      </c>
      <c r="P119" s="268">
        <v>1.6800000000000037E-2</v>
      </c>
      <c r="Q119" s="146">
        <v>1.1199999999999988E-2</v>
      </c>
      <c r="R119" s="269">
        <v>9.6000000000000529E-3</v>
      </c>
      <c r="S119" s="268">
        <v>1.4900000000000024E-2</v>
      </c>
      <c r="T119" s="146">
        <v>1.0500000000000065E-2</v>
      </c>
      <c r="U119" s="269">
        <v>9.000000000000008E-3</v>
      </c>
      <c r="V119">
        <v>1646</v>
      </c>
      <c r="W119">
        <v>4020</v>
      </c>
      <c r="X119" s="7">
        <v>5093</v>
      </c>
      <c r="AE119">
        <v>2011</v>
      </c>
      <c r="AF119">
        <f t="shared" ref="AF119:BJ119" si="194">LN(AF50)</f>
        <v>-0.17304472001374549</v>
      </c>
      <c r="AG119">
        <f t="shared" si="194"/>
        <v>-0.13616342481287139</v>
      </c>
      <c r="AH119">
        <f t="shared" si="194"/>
        <v>-0.1651105200636003</v>
      </c>
      <c r="AI119">
        <f t="shared" si="194"/>
        <v>-0.14029708553872267</v>
      </c>
      <c r="AJ119">
        <f t="shared" si="194"/>
        <v>-0.14156356432178688</v>
      </c>
      <c r="AK119">
        <f t="shared" si="194"/>
        <v>-0.15385072481826026</v>
      </c>
      <c r="AL119">
        <f t="shared" si="194"/>
        <v>-0.16983977929189875</v>
      </c>
      <c r="AM119">
        <f t="shared" si="194"/>
        <v>-0.17447244185055563</v>
      </c>
      <c r="AN119">
        <f t="shared" si="194"/>
        <v>-0.11765804346823246</v>
      </c>
      <c r="AO119">
        <f t="shared" si="194"/>
        <v>-0.13673652357347102</v>
      </c>
      <c r="AP119">
        <f t="shared" si="194"/>
        <v>-0.15770699603003552</v>
      </c>
      <c r="AQ119">
        <f t="shared" si="194"/>
        <v>-0.14699302374066012</v>
      </c>
      <c r="AR119">
        <f t="shared" si="194"/>
        <v>-0.13880240288045892</v>
      </c>
      <c r="AS119">
        <f t="shared" si="194"/>
        <v>-0.15233566130369797</v>
      </c>
      <c r="AT119">
        <f t="shared" si="194"/>
        <v>-0.11754556385504375</v>
      </c>
      <c r="AU119">
        <f t="shared" si="194"/>
        <v>-0.12522314475407806</v>
      </c>
      <c r="AV119">
        <f t="shared" si="194"/>
        <v>-0.13364568486991818</v>
      </c>
      <c r="AW119">
        <f t="shared" si="194"/>
        <v>-0.12976705805906538</v>
      </c>
      <c r="AX119">
        <f t="shared" si="194"/>
        <v>-0.1427163022015952</v>
      </c>
      <c r="AY119">
        <f t="shared" si="194"/>
        <v>-0.13880240288045892</v>
      </c>
      <c r="AZ119">
        <f t="shared" si="194"/>
        <v>-0.13983694518779927</v>
      </c>
      <c r="BA119">
        <f t="shared" si="194"/>
        <v>-0.15536808723369711</v>
      </c>
      <c r="BB119">
        <f t="shared" si="194"/>
        <v>-0.15175355522753686</v>
      </c>
      <c r="BC119">
        <f t="shared" si="194"/>
        <v>-0.14595105548430429</v>
      </c>
      <c r="BD119">
        <f t="shared" si="194"/>
        <v>-0.14641401845553628</v>
      </c>
      <c r="BE119">
        <f t="shared" si="194"/>
        <v>-0.16110816039475717</v>
      </c>
      <c r="BF119">
        <f t="shared" si="194"/>
        <v>-0.17447244185055563</v>
      </c>
      <c r="BG119">
        <f t="shared" si="194"/>
        <v>-0.1743533871447778</v>
      </c>
      <c r="BH119">
        <f t="shared" si="194"/>
        <v>-0.1763792473383253</v>
      </c>
      <c r="BI119">
        <f t="shared" si="194"/>
        <v>-0.16499257467217976</v>
      </c>
      <c r="BJ119">
        <f t="shared" si="194"/>
        <v>-0.17960524929972632</v>
      </c>
    </row>
    <row r="120" spans="2:62" x14ac:dyDescent="0.25">
      <c r="B120">
        <v>2008</v>
      </c>
      <c r="D120" s="268">
        <v>0.86839999999999995</v>
      </c>
      <c r="E120" s="146">
        <v>0.87709999999999999</v>
      </c>
      <c r="F120" s="269">
        <v>0.88180000000000003</v>
      </c>
      <c r="G120" s="268">
        <v>8.2000000000000007E-3</v>
      </c>
      <c r="H120" s="146">
        <v>5.1999999999999998E-3</v>
      </c>
      <c r="I120" s="269">
        <v>4.5999999999999999E-3</v>
      </c>
      <c r="J120" s="268">
        <v>0.85140000000000005</v>
      </c>
      <c r="K120" s="146">
        <v>0.86650000000000005</v>
      </c>
      <c r="L120" s="269">
        <v>0.87239999999999995</v>
      </c>
      <c r="M120" s="268">
        <v>0.88370000000000004</v>
      </c>
      <c r="N120" s="146">
        <v>0.88690000000000002</v>
      </c>
      <c r="O120" s="269">
        <v>0.89059999999999995</v>
      </c>
      <c r="P120" s="268">
        <v>1.6999999999999904E-2</v>
      </c>
      <c r="Q120" s="146">
        <v>1.0599999999999943E-2</v>
      </c>
      <c r="R120" s="269">
        <v>9.400000000000075E-3</v>
      </c>
      <c r="S120" s="268">
        <v>1.5300000000000091E-2</v>
      </c>
      <c r="T120" s="146">
        <v>9.8000000000000309E-3</v>
      </c>
      <c r="U120" s="269">
        <v>8.799999999999919E-3</v>
      </c>
      <c r="V120">
        <v>1720</v>
      </c>
      <c r="W120">
        <v>4141</v>
      </c>
      <c r="X120" s="7">
        <v>5068</v>
      </c>
      <c r="AE120">
        <v>2012</v>
      </c>
      <c r="AF120">
        <f t="shared" ref="AF120:BJ120" si="195">LN(AF51)</f>
        <v>-0.2289101462085468</v>
      </c>
      <c r="AG120">
        <f t="shared" si="195"/>
        <v>-0.11991029667255755</v>
      </c>
      <c r="AH120">
        <f t="shared" si="195"/>
        <v>-0.17114425620382936</v>
      </c>
      <c r="AI120">
        <f t="shared" si="195"/>
        <v>-0.13547613956244986</v>
      </c>
      <c r="AJ120">
        <f t="shared" si="195"/>
        <v>-0.14548830674860561</v>
      </c>
      <c r="AK120">
        <f t="shared" si="195"/>
        <v>-0.13227503930981893</v>
      </c>
      <c r="AL120">
        <f t="shared" si="195"/>
        <v>-0.11765804346823246</v>
      </c>
      <c r="AM120">
        <f t="shared" si="195"/>
        <v>-0.13010868534702039</v>
      </c>
      <c r="AN120">
        <f t="shared" si="195"/>
        <v>-0.13822811928344314</v>
      </c>
      <c r="AO120">
        <f t="shared" si="195"/>
        <v>-0.15140445415923307</v>
      </c>
      <c r="AP120">
        <f t="shared" si="195"/>
        <v>-0.12363764045817827</v>
      </c>
      <c r="AQ120">
        <f t="shared" si="195"/>
        <v>-0.14329316982647622</v>
      </c>
      <c r="AR120">
        <f t="shared" si="195"/>
        <v>-0.10402807042404769</v>
      </c>
      <c r="AS120">
        <f t="shared" si="195"/>
        <v>-0.10769657545537407</v>
      </c>
      <c r="AT120">
        <f t="shared" si="195"/>
        <v>-0.13788370736338637</v>
      </c>
      <c r="AU120">
        <f t="shared" si="195"/>
        <v>-0.13765416529879537</v>
      </c>
      <c r="AV120">
        <f t="shared" si="195"/>
        <v>-0.12092546792888033</v>
      </c>
      <c r="AW120">
        <f t="shared" si="195"/>
        <v>-0.13364568486991818</v>
      </c>
      <c r="AX120">
        <f t="shared" si="195"/>
        <v>-0.14989308957461708</v>
      </c>
      <c r="AY120">
        <f t="shared" si="195"/>
        <v>-0.14064232980246605</v>
      </c>
      <c r="AZ120">
        <f t="shared" si="195"/>
        <v>-0.12590341688915566</v>
      </c>
      <c r="BA120">
        <f t="shared" si="195"/>
        <v>-0.13547613956244986</v>
      </c>
      <c r="BB120">
        <f t="shared" si="195"/>
        <v>-0.1489641531399582</v>
      </c>
      <c r="BC120">
        <f t="shared" si="195"/>
        <v>-0.13799849815729073</v>
      </c>
      <c r="BD120">
        <f t="shared" si="195"/>
        <v>-0.14919630636212677</v>
      </c>
      <c r="BE120">
        <f t="shared" si="195"/>
        <v>-0.14989308957461708</v>
      </c>
      <c r="BF120">
        <f t="shared" si="195"/>
        <v>-0.1631073378701503</v>
      </c>
      <c r="BG120">
        <f t="shared" si="195"/>
        <v>-0.15571857499942057</v>
      </c>
      <c r="BH120">
        <f t="shared" si="195"/>
        <v>-0.16794539084944746</v>
      </c>
      <c r="BI120">
        <f t="shared" si="195"/>
        <v>-0.1786483114276585</v>
      </c>
      <c r="BJ120">
        <f t="shared" si="195"/>
        <v>-0.17221282264566681</v>
      </c>
    </row>
    <row r="121" spans="2:62" x14ac:dyDescent="0.25">
      <c r="B121">
        <v>2009</v>
      </c>
      <c r="D121" s="268">
        <v>0.8821</v>
      </c>
      <c r="E121" s="146">
        <v>0.87780000000000002</v>
      </c>
      <c r="F121" s="269">
        <v>0.88539999999999996</v>
      </c>
      <c r="G121" s="268">
        <v>7.7000000000000002E-3</v>
      </c>
      <c r="H121" s="146">
        <v>5.1000000000000004E-3</v>
      </c>
      <c r="I121" s="269">
        <v>4.4999999999999997E-3</v>
      </c>
      <c r="J121" s="268">
        <v>0.86619999999999997</v>
      </c>
      <c r="K121" s="146">
        <v>0.86739999999999995</v>
      </c>
      <c r="L121" s="269">
        <v>0.87619999999999998</v>
      </c>
      <c r="M121" s="268">
        <v>0.89629999999999999</v>
      </c>
      <c r="N121" s="146">
        <v>0.88749999999999996</v>
      </c>
      <c r="O121" s="269">
        <v>0.89390000000000003</v>
      </c>
      <c r="P121" s="268">
        <v>1.5900000000000025E-2</v>
      </c>
      <c r="Q121" s="146">
        <v>1.0400000000000076E-2</v>
      </c>
      <c r="R121" s="269">
        <v>9.199999999999986E-3</v>
      </c>
      <c r="S121" s="268">
        <v>1.419999999999999E-2</v>
      </c>
      <c r="T121" s="146">
        <v>9.6999999999999309E-3</v>
      </c>
      <c r="U121" s="269">
        <v>8.5000000000000631E-3</v>
      </c>
      <c r="V121">
        <v>1802</v>
      </c>
      <c r="W121">
        <v>4215</v>
      </c>
      <c r="X121" s="7">
        <v>5237</v>
      </c>
      <c r="AE121">
        <v>2013</v>
      </c>
      <c r="AF121">
        <f t="shared" ref="AF121:BJ121" si="196">LN(AF52)</f>
        <v>-0.19832899493977146</v>
      </c>
      <c r="AG121">
        <f t="shared" si="196"/>
        <v>-0.17542539010611338</v>
      </c>
      <c r="AH121">
        <f t="shared" si="196"/>
        <v>-0.13559065430634826</v>
      </c>
      <c r="AI121">
        <f t="shared" si="196"/>
        <v>-0.15887850506748802</v>
      </c>
      <c r="AJ121">
        <f t="shared" si="196"/>
        <v>-0.21927603978772048</v>
      </c>
      <c r="AK121">
        <f t="shared" si="196"/>
        <v>-0.1489641531399582</v>
      </c>
      <c r="AL121">
        <f t="shared" si="196"/>
        <v>-0.11630912240038312</v>
      </c>
      <c r="AM121">
        <f t="shared" si="196"/>
        <v>-0.14294700931993304</v>
      </c>
      <c r="AN121">
        <f t="shared" si="196"/>
        <v>-0.11822063138743108</v>
      </c>
      <c r="AO121">
        <f t="shared" si="196"/>
        <v>-0.12092546792888033</v>
      </c>
      <c r="AP121">
        <f t="shared" si="196"/>
        <v>-0.1118258151822568</v>
      </c>
      <c r="AQ121">
        <f t="shared" si="196"/>
        <v>-0.12613027714421218</v>
      </c>
      <c r="AR121">
        <f t="shared" si="196"/>
        <v>-0.11552309125553893</v>
      </c>
      <c r="AS121">
        <f t="shared" si="196"/>
        <v>-0.13776892974489596</v>
      </c>
      <c r="AT121">
        <f t="shared" si="196"/>
        <v>-0.14884809673641589</v>
      </c>
      <c r="AU121">
        <f t="shared" si="196"/>
        <v>-0.13857264986393983</v>
      </c>
      <c r="AV121">
        <f t="shared" si="196"/>
        <v>-0.1303365017280034</v>
      </c>
      <c r="AW121">
        <f t="shared" si="196"/>
        <v>-0.13204678092033212</v>
      </c>
      <c r="AX121">
        <f t="shared" si="196"/>
        <v>-0.12692469357366681</v>
      </c>
      <c r="AY121">
        <f t="shared" si="196"/>
        <v>-0.14942851349192912</v>
      </c>
      <c r="AZ121">
        <f t="shared" si="196"/>
        <v>-0.11563534359892445</v>
      </c>
      <c r="BA121">
        <f t="shared" si="196"/>
        <v>-0.14052723513697674</v>
      </c>
      <c r="BB121">
        <f t="shared" si="196"/>
        <v>-0.13639262490555476</v>
      </c>
      <c r="BC121">
        <f t="shared" si="196"/>
        <v>-0.16040352149302395</v>
      </c>
      <c r="BD121">
        <f t="shared" si="196"/>
        <v>-0.14919630636212677</v>
      </c>
      <c r="BE121">
        <f t="shared" si="196"/>
        <v>-0.13673652357347102</v>
      </c>
      <c r="BF121">
        <f t="shared" si="196"/>
        <v>-0.16593652754463184</v>
      </c>
      <c r="BG121">
        <f t="shared" si="196"/>
        <v>-0.1870527311698561</v>
      </c>
      <c r="BH121">
        <f t="shared" si="196"/>
        <v>-0.15408401538271516</v>
      </c>
      <c r="BI121">
        <f t="shared" si="196"/>
        <v>-0.16534645258799302</v>
      </c>
      <c r="BJ121">
        <f t="shared" si="196"/>
        <v>-0.16676321787810205</v>
      </c>
    </row>
    <row r="122" spans="2:62" x14ac:dyDescent="0.25">
      <c r="B122" s="23">
        <v>2010</v>
      </c>
      <c r="C122" s="23"/>
      <c r="D122" s="283">
        <v>0.88019999999999998</v>
      </c>
      <c r="E122" s="194">
        <v>0.87250000000000005</v>
      </c>
      <c r="F122" s="284">
        <v>0.89049999999999996</v>
      </c>
      <c r="G122" s="283">
        <v>8.0000000000000002E-3</v>
      </c>
      <c r="H122" s="194">
        <v>5.1999999999999998E-3</v>
      </c>
      <c r="I122" s="284">
        <v>4.4000000000000003E-3</v>
      </c>
      <c r="J122" s="283">
        <v>0.86339999999999995</v>
      </c>
      <c r="K122" s="194">
        <v>0.86180000000000001</v>
      </c>
      <c r="L122" s="284">
        <v>0.88160000000000005</v>
      </c>
      <c r="M122" s="283">
        <v>0.89500000000000002</v>
      </c>
      <c r="N122" s="194">
        <v>0.88239999999999996</v>
      </c>
      <c r="O122" s="284">
        <v>0.89880000000000004</v>
      </c>
      <c r="P122" s="283">
        <v>1.6800000000000037E-2</v>
      </c>
      <c r="Q122" s="194">
        <v>1.0700000000000043E-2</v>
      </c>
      <c r="R122" s="284">
        <v>8.899999999999908E-3</v>
      </c>
      <c r="S122" s="283">
        <v>1.4800000000000035E-2</v>
      </c>
      <c r="T122" s="194">
        <v>9.8999999999999089E-3</v>
      </c>
      <c r="U122" s="284">
        <v>8.3000000000000851E-3</v>
      </c>
      <c r="V122" s="23">
        <v>1662</v>
      </c>
      <c r="W122" s="23">
        <v>4202</v>
      </c>
      <c r="X122" s="149">
        <v>5256</v>
      </c>
      <c r="AE122">
        <v>2014</v>
      </c>
      <c r="AF122">
        <f t="shared" ref="AF122:BJ122" si="197">LN(AF53)</f>
        <v>-0.12024857259617568</v>
      </c>
      <c r="AG122">
        <f t="shared" si="197"/>
        <v>-0.12806067006751765</v>
      </c>
      <c r="AH122">
        <f t="shared" si="197"/>
        <v>-0.17256926535127631</v>
      </c>
      <c r="AI122">
        <f t="shared" si="197"/>
        <v>-0.17447244185055563</v>
      </c>
      <c r="AJ122">
        <f t="shared" si="197"/>
        <v>-0.1254498507174158</v>
      </c>
      <c r="AK122">
        <f t="shared" si="197"/>
        <v>-0.12307199758999424</v>
      </c>
      <c r="AL122">
        <f t="shared" si="197"/>
        <v>-0.11777053573450778</v>
      </c>
      <c r="AM122">
        <f t="shared" si="197"/>
        <v>-0.1220546460073058</v>
      </c>
      <c r="AN122">
        <f t="shared" si="197"/>
        <v>-0.1210383283770561</v>
      </c>
      <c r="AO122">
        <f t="shared" si="197"/>
        <v>-0.14041215371674501</v>
      </c>
      <c r="AP122">
        <f t="shared" si="197"/>
        <v>-0.150357881588562</v>
      </c>
      <c r="AQ122">
        <f t="shared" si="197"/>
        <v>-0.13960695438641751</v>
      </c>
      <c r="AR122">
        <f t="shared" si="197"/>
        <v>-0.13949197881859901</v>
      </c>
      <c r="AS122">
        <f t="shared" si="197"/>
        <v>-0.12250667449279676</v>
      </c>
      <c r="AT122">
        <f t="shared" si="197"/>
        <v>-0.12036135667118383</v>
      </c>
      <c r="AU122">
        <f t="shared" si="197"/>
        <v>-0.11193765324086466</v>
      </c>
      <c r="AV122">
        <f t="shared" si="197"/>
        <v>-0.12874287589272546</v>
      </c>
      <c r="AW122">
        <f t="shared" si="197"/>
        <v>-0.12318510057037832</v>
      </c>
      <c r="AX122">
        <f t="shared" si="197"/>
        <v>-0.13914713141015833</v>
      </c>
      <c r="AY122">
        <f t="shared" si="197"/>
        <v>-0.1152986243634629</v>
      </c>
      <c r="AZ122">
        <f t="shared" si="197"/>
        <v>-0.13204678092033212</v>
      </c>
      <c r="BA122">
        <f t="shared" si="197"/>
        <v>-0.13753941402206138</v>
      </c>
      <c r="BB122">
        <f t="shared" si="197"/>
        <v>-0.12647066405394902</v>
      </c>
      <c r="BC122">
        <f t="shared" si="197"/>
        <v>-0.14502577205025774</v>
      </c>
      <c r="BD122">
        <f t="shared" si="197"/>
        <v>-0.13891729918666906</v>
      </c>
      <c r="BE122">
        <f t="shared" si="197"/>
        <v>-0.15606918564988884</v>
      </c>
      <c r="BF122">
        <f t="shared" si="197"/>
        <v>-0.16298962849446264</v>
      </c>
      <c r="BG122">
        <f t="shared" si="197"/>
        <v>-0.14629825761729856</v>
      </c>
      <c r="BH122">
        <f t="shared" si="197"/>
        <v>-0.16972127481821622</v>
      </c>
      <c r="BI122">
        <f t="shared" si="197"/>
        <v>-0.15887850506748802</v>
      </c>
      <c r="BJ122">
        <f t="shared" si="197"/>
        <v>-0.16428519430785601</v>
      </c>
    </row>
    <row r="123" spans="2:62" x14ac:dyDescent="0.25">
      <c r="B123" s="23"/>
      <c r="C123" s="264" t="s">
        <v>896</v>
      </c>
      <c r="D123" s="194">
        <f t="shared" ref="D123:U123" si="198">AVERAGE(D113:D122)</f>
        <v>0.85715000000000008</v>
      </c>
      <c r="E123" s="194">
        <f t="shared" si="198"/>
        <v>0.86236999999999997</v>
      </c>
      <c r="F123" s="194">
        <f t="shared" si="198"/>
        <v>0.87390000000000012</v>
      </c>
      <c r="G123" s="194">
        <f t="shared" si="198"/>
        <v>8.6899999999999998E-3</v>
      </c>
      <c r="H123" s="194">
        <f t="shared" si="198"/>
        <v>5.6000000000000008E-3</v>
      </c>
      <c r="I123" s="194">
        <f t="shared" si="198"/>
        <v>4.9500000000000004E-3</v>
      </c>
      <c r="J123" s="194">
        <f t="shared" si="198"/>
        <v>0.83916000000000002</v>
      </c>
      <c r="K123" s="194">
        <f t="shared" si="198"/>
        <v>0.85096000000000005</v>
      </c>
      <c r="L123" s="194">
        <f t="shared" si="198"/>
        <v>0.86381999999999992</v>
      </c>
      <c r="M123" s="194">
        <f t="shared" si="198"/>
        <v>0.87328000000000006</v>
      </c>
      <c r="N123" s="194">
        <f t="shared" si="198"/>
        <v>0.87298000000000009</v>
      </c>
      <c r="O123" s="194">
        <f t="shared" si="198"/>
        <v>0.88328000000000007</v>
      </c>
      <c r="P123" s="194">
        <f t="shared" si="198"/>
        <v>1.7990000000000006E-2</v>
      </c>
      <c r="Q123" s="194">
        <f t="shared" si="198"/>
        <v>1.1410000000000009E-2</v>
      </c>
      <c r="R123" s="194">
        <f t="shared" si="198"/>
        <v>1.008E-2</v>
      </c>
      <c r="S123" s="194">
        <f t="shared" si="198"/>
        <v>1.6129999999999999E-2</v>
      </c>
      <c r="T123" s="194">
        <f t="shared" si="198"/>
        <v>1.0610000000000008E-2</v>
      </c>
      <c r="U123" s="194">
        <f t="shared" si="198"/>
        <v>9.3799999999999994E-3</v>
      </c>
      <c r="X123" s="7"/>
      <c r="AE123">
        <v>2015</v>
      </c>
      <c r="AF123">
        <f t="shared" ref="AF123:BJ123" si="199">LN(AF54)</f>
        <v>-0.1743533871447778</v>
      </c>
      <c r="AG123">
        <f t="shared" si="199"/>
        <v>-0.11698335548581919</v>
      </c>
      <c r="AH123">
        <f t="shared" si="199"/>
        <v>-0.14595105548430429</v>
      </c>
      <c r="AI123">
        <f t="shared" si="199"/>
        <v>-0.15525128527129137</v>
      </c>
      <c r="AJ123">
        <f t="shared" si="199"/>
        <v>-0.13708054054836769</v>
      </c>
      <c r="AK123">
        <f t="shared" si="199"/>
        <v>-0.13765416529879537</v>
      </c>
      <c r="AL123">
        <f t="shared" si="199"/>
        <v>-0.10015188195044117</v>
      </c>
      <c r="AM123">
        <f t="shared" si="199"/>
        <v>-0.12171575868409644</v>
      </c>
      <c r="AN123">
        <f t="shared" si="199"/>
        <v>-0.12307199758999424</v>
      </c>
      <c r="AO123">
        <f t="shared" si="199"/>
        <v>-9.7502581361238572E-2</v>
      </c>
      <c r="AP123">
        <f t="shared" si="199"/>
        <v>-0.11732064257654271</v>
      </c>
      <c r="AQ123">
        <f t="shared" si="199"/>
        <v>-0.11361672678696758</v>
      </c>
      <c r="AR123">
        <f t="shared" si="199"/>
        <v>-0.12931173648033953</v>
      </c>
      <c r="AS123">
        <f t="shared" si="199"/>
        <v>-0.12476988695594983</v>
      </c>
      <c r="AT123">
        <f t="shared" si="199"/>
        <v>-0.10314075891951337</v>
      </c>
      <c r="AU123">
        <f t="shared" si="199"/>
        <v>-0.1452570126571385</v>
      </c>
      <c r="AV123">
        <f t="shared" si="199"/>
        <v>-0.1112668124285867</v>
      </c>
      <c r="AW123">
        <f t="shared" si="199"/>
        <v>-0.13467490332660159</v>
      </c>
      <c r="AX123">
        <f t="shared" si="199"/>
        <v>-0.11227324248278588</v>
      </c>
      <c r="AY123">
        <f t="shared" si="199"/>
        <v>-0.1152986243634629</v>
      </c>
      <c r="AZ123">
        <f t="shared" si="199"/>
        <v>-0.12036135667118383</v>
      </c>
      <c r="BA123">
        <f t="shared" si="199"/>
        <v>-0.11810808848032901</v>
      </c>
      <c r="BB123">
        <f t="shared" si="199"/>
        <v>-0.14375490364513796</v>
      </c>
      <c r="BC123">
        <f t="shared" si="199"/>
        <v>-0.14514138566967086</v>
      </c>
      <c r="BD123">
        <f t="shared" si="199"/>
        <v>-0.15221921297751109</v>
      </c>
      <c r="BE123">
        <f t="shared" si="199"/>
        <v>-0.14156356432178688</v>
      </c>
      <c r="BF123">
        <f t="shared" si="199"/>
        <v>-0.15361748866559949</v>
      </c>
      <c r="BG123">
        <f t="shared" si="199"/>
        <v>-0.15969937875767493</v>
      </c>
      <c r="BH123">
        <f t="shared" si="199"/>
        <v>-0.15385072481826026</v>
      </c>
      <c r="BI123">
        <f t="shared" si="199"/>
        <v>-0.16275425130142587</v>
      </c>
      <c r="BJ123">
        <f t="shared" si="199"/>
        <v>-0.1563029943954011</v>
      </c>
    </row>
    <row r="124" spans="2:62" x14ac:dyDescent="0.25">
      <c r="B124">
        <v>2011</v>
      </c>
      <c r="D124" s="268">
        <v>0.86970000000000003</v>
      </c>
      <c r="E124" s="146">
        <v>0.87809999999999999</v>
      </c>
      <c r="F124" s="269">
        <v>0.89100000000000001</v>
      </c>
      <c r="G124" s="268">
        <v>8.2000000000000007E-3</v>
      </c>
      <c r="H124" s="146">
        <v>5.1000000000000004E-3</v>
      </c>
      <c r="I124" s="269">
        <v>4.4000000000000003E-3</v>
      </c>
      <c r="J124" s="268">
        <v>0.85260000000000002</v>
      </c>
      <c r="K124" s="146">
        <v>0.86770000000000003</v>
      </c>
      <c r="L124" s="269">
        <v>0.88200000000000001</v>
      </c>
      <c r="M124" s="268">
        <v>0.88490000000000002</v>
      </c>
      <c r="N124" s="146">
        <v>0.88759999999999994</v>
      </c>
      <c r="O124" s="269">
        <v>0.89929999999999999</v>
      </c>
      <c r="P124" s="268">
        <v>1.7100000000000004E-2</v>
      </c>
      <c r="Q124" s="146">
        <v>1.0399999999999965E-2</v>
      </c>
      <c r="R124" s="269">
        <v>9.000000000000008E-3</v>
      </c>
      <c r="S124" s="268">
        <v>1.5199999999999991E-2</v>
      </c>
      <c r="T124" s="146">
        <v>9.4999999999999529E-3</v>
      </c>
      <c r="U124" s="269">
        <v>8.2999999999999741E-3</v>
      </c>
      <c r="V124" s="69">
        <v>1701</v>
      </c>
      <c r="W124" s="69">
        <v>4315</v>
      </c>
      <c r="X124" s="243">
        <v>5261</v>
      </c>
      <c r="AE124">
        <v>2016</v>
      </c>
      <c r="AF124">
        <f t="shared" ref="AF124:BJ124" si="200">LN(AF55)</f>
        <v>-0.16499257467217976</v>
      </c>
      <c r="AG124">
        <f t="shared" si="200"/>
        <v>-0.18272163681529441</v>
      </c>
      <c r="AH124">
        <f t="shared" si="200"/>
        <v>-0.14954463728001757</v>
      </c>
      <c r="AI124">
        <f t="shared" si="200"/>
        <v>-0.13067832364211623</v>
      </c>
      <c r="AJ124">
        <f t="shared" si="200"/>
        <v>-0.13593427724083296</v>
      </c>
      <c r="AK124">
        <f t="shared" si="200"/>
        <v>-0.13742467591167221</v>
      </c>
      <c r="AL124">
        <f t="shared" si="200"/>
        <v>-0.11227324248278588</v>
      </c>
      <c r="AM124">
        <f t="shared" si="200"/>
        <v>-0.13811330212963427</v>
      </c>
      <c r="AN124">
        <f t="shared" si="200"/>
        <v>-0.14121800191553763</v>
      </c>
      <c r="AO124">
        <f t="shared" si="200"/>
        <v>-0.13193267126082564</v>
      </c>
      <c r="AP124">
        <f t="shared" si="200"/>
        <v>-0.12692469357366681</v>
      </c>
      <c r="AQ124">
        <f t="shared" si="200"/>
        <v>-0.10225423403875637</v>
      </c>
      <c r="AR124">
        <f t="shared" si="200"/>
        <v>-9.9820335282210904E-2</v>
      </c>
      <c r="AS124">
        <f t="shared" si="200"/>
        <v>-0.10758521067993743</v>
      </c>
      <c r="AT124">
        <f t="shared" si="200"/>
        <v>-0.10914544726079799</v>
      </c>
      <c r="AU124">
        <f t="shared" si="200"/>
        <v>-0.10780795263430526</v>
      </c>
      <c r="AV124">
        <f t="shared" si="200"/>
        <v>-0.12567660808800193</v>
      </c>
      <c r="AW124">
        <f t="shared" si="200"/>
        <v>-0.13662187754296426</v>
      </c>
      <c r="AX124">
        <f t="shared" si="200"/>
        <v>-0.13616342481287139</v>
      </c>
      <c r="AY124">
        <f t="shared" si="200"/>
        <v>-0.13765416529879537</v>
      </c>
      <c r="AZ124">
        <f t="shared" si="200"/>
        <v>-0.1254498507174158</v>
      </c>
      <c r="BA124">
        <f t="shared" si="200"/>
        <v>-0.13685118274919714</v>
      </c>
      <c r="BB124">
        <f t="shared" si="200"/>
        <v>-0.13181857462084792</v>
      </c>
      <c r="BC124">
        <f t="shared" si="200"/>
        <v>-0.15070661742470323</v>
      </c>
      <c r="BD124">
        <f t="shared" si="200"/>
        <v>-0.16063834596281262</v>
      </c>
      <c r="BE124">
        <f t="shared" si="200"/>
        <v>-0.16440305629160962</v>
      </c>
      <c r="BF124">
        <f t="shared" si="200"/>
        <v>-0.15059035863250114</v>
      </c>
      <c r="BG124">
        <f t="shared" si="200"/>
        <v>-0.1766178538772766</v>
      </c>
      <c r="BH124">
        <f t="shared" si="200"/>
        <v>-0.15525128527129137</v>
      </c>
      <c r="BI124">
        <f t="shared" si="200"/>
        <v>-0.15221921297751109</v>
      </c>
      <c r="BJ124">
        <f t="shared" si="200"/>
        <v>-0.16298962849446264</v>
      </c>
    </row>
    <row r="125" spans="2:62" x14ac:dyDescent="0.25">
      <c r="B125">
        <v>2012</v>
      </c>
      <c r="D125" s="268">
        <v>0.88419999999999999</v>
      </c>
      <c r="E125" s="146">
        <v>0.89449999999999996</v>
      </c>
      <c r="F125" s="269">
        <v>0.8871</v>
      </c>
      <c r="G125" s="268">
        <v>7.7000000000000002E-3</v>
      </c>
      <c r="H125" s="146">
        <v>4.7000000000000002E-3</v>
      </c>
      <c r="I125" s="269">
        <v>4.4000000000000003E-3</v>
      </c>
      <c r="J125" s="268">
        <v>0.86809999999999998</v>
      </c>
      <c r="K125" s="146">
        <v>0.88490000000000002</v>
      </c>
      <c r="L125" s="269">
        <v>0.87809999999999999</v>
      </c>
      <c r="M125" s="268">
        <v>0.89839999999999998</v>
      </c>
      <c r="N125" s="146">
        <v>0.90339999999999998</v>
      </c>
      <c r="O125" s="269">
        <v>0.89539999999999997</v>
      </c>
      <c r="P125" s="268">
        <v>1.6100000000000003E-2</v>
      </c>
      <c r="Q125" s="146">
        <v>9.5999999999999419E-3</v>
      </c>
      <c r="R125" s="269">
        <v>9.000000000000008E-3</v>
      </c>
      <c r="S125" s="268">
        <v>1.419999999999999E-2</v>
      </c>
      <c r="T125" s="146">
        <v>8.900000000000019E-3</v>
      </c>
      <c r="U125" s="269">
        <v>8.2999999999999741E-3</v>
      </c>
      <c r="V125">
        <v>1758</v>
      </c>
      <c r="W125">
        <v>4442</v>
      </c>
      <c r="X125" s="7">
        <v>5410</v>
      </c>
      <c r="AE125" s="8" t="s">
        <v>333</v>
      </c>
    </row>
    <row r="126" spans="2:62" x14ac:dyDescent="0.25">
      <c r="B126">
        <v>2013</v>
      </c>
      <c r="D126" s="268">
        <v>0.87250000000000005</v>
      </c>
      <c r="E126" s="146">
        <v>0.89570000000000005</v>
      </c>
      <c r="F126" s="269">
        <v>0.88970000000000005</v>
      </c>
      <c r="G126" s="268">
        <v>8.0000000000000002E-3</v>
      </c>
      <c r="H126" s="146">
        <v>4.7000000000000002E-3</v>
      </c>
      <c r="I126" s="269">
        <v>4.4000000000000003E-3</v>
      </c>
      <c r="J126" s="268">
        <v>0.85589999999999999</v>
      </c>
      <c r="K126" s="146">
        <v>0.8861</v>
      </c>
      <c r="L126" s="269">
        <v>0.88080000000000003</v>
      </c>
      <c r="M126" s="268">
        <v>0.88739999999999997</v>
      </c>
      <c r="N126" s="146">
        <v>0.90459999999999996</v>
      </c>
      <c r="O126" s="269">
        <v>0.89790000000000003</v>
      </c>
      <c r="P126" s="268">
        <v>1.6600000000000059E-2</v>
      </c>
      <c r="Q126" s="146">
        <v>9.6000000000000529E-3</v>
      </c>
      <c r="R126" s="269">
        <v>8.900000000000019E-3</v>
      </c>
      <c r="S126" s="268">
        <v>1.4899999999999913E-2</v>
      </c>
      <c r="T126" s="146">
        <v>8.899999999999908E-3</v>
      </c>
      <c r="U126" s="269">
        <v>8.1999999999999851E-3</v>
      </c>
      <c r="V126">
        <v>1753</v>
      </c>
      <c r="W126">
        <v>4420</v>
      </c>
      <c r="X126" s="7">
        <v>5444</v>
      </c>
      <c r="AE126" s="20" t="s">
        <v>339</v>
      </c>
      <c r="AF126" s="150">
        <f>AF129</f>
        <v>2.5599598365841691</v>
      </c>
      <c r="AG126" s="73">
        <f>AG130</f>
        <v>0.44332903798702805</v>
      </c>
      <c r="AH126" s="73">
        <f>AH129</f>
        <v>0.30239044174533714</v>
      </c>
      <c r="AI126" s="73">
        <f t="shared" ref="AI126" si="201">AI130</f>
        <v>-0.12394445168878443</v>
      </c>
      <c r="AJ126" s="73">
        <f>AJ129</f>
        <v>1.6376099006655043</v>
      </c>
      <c r="AK126" s="73">
        <f t="shared" ref="AK126" si="202">AK130</f>
        <v>0.96144111132510091</v>
      </c>
      <c r="AL126" s="151">
        <f>AL129</f>
        <v>0.55483442250072734</v>
      </c>
      <c r="AM126" s="144">
        <f>AM130</f>
        <v>1.448098021348021</v>
      </c>
      <c r="AN126" s="144">
        <f>AN129</f>
        <v>0.70342311902693577</v>
      </c>
      <c r="AO126" s="144">
        <f t="shared" ref="AO126" si="203">AO130</f>
        <v>1.4721989979411543</v>
      </c>
      <c r="AP126" s="144">
        <f>AP129</f>
        <v>0.27878088623627395</v>
      </c>
      <c r="AQ126" s="144">
        <f t="shared" ref="AQ126" si="204">AQ130</f>
        <v>-5.3913345691780634E-2</v>
      </c>
      <c r="AR126" s="144">
        <f>AR129</f>
        <v>0.63122180185366528</v>
      </c>
      <c r="AS126" s="144">
        <f t="shared" ref="AS126" si="205">AS130</f>
        <v>-6.9114488199895074E-2</v>
      </c>
      <c r="AT126" s="150">
        <f>AT129</f>
        <v>0.32874534786304643</v>
      </c>
      <c r="AU126" s="73">
        <f t="shared" ref="AU126" si="206">AU130</f>
        <v>0.52726743660798103</v>
      </c>
      <c r="AV126" s="73">
        <f>AV129</f>
        <v>0.93424667339305767</v>
      </c>
      <c r="AW126" s="73">
        <f t="shared" ref="AW126" si="207">AW130</f>
        <v>0.4956739487168127</v>
      </c>
      <c r="AX126" s="73">
        <f>AX129</f>
        <v>7.7789475838607736E-2</v>
      </c>
      <c r="AY126" s="73">
        <f t="shared" ref="AY126" si="208">AY130</f>
        <v>0.32635078379337212</v>
      </c>
      <c r="AZ126" s="151">
        <f>AZ129</f>
        <v>0.40216623746140989</v>
      </c>
      <c r="BA126" s="73">
        <f t="shared" ref="BA126" si="209">BA130</f>
        <v>0.6619475291033794</v>
      </c>
      <c r="BB126" s="73">
        <f>BB129</f>
        <v>0.48887012968188426</v>
      </c>
      <c r="BC126" s="73">
        <f t="shared" ref="BC126" si="210">BC130</f>
        <v>-4.3670305282395017E-2</v>
      </c>
      <c r="BD126" s="73">
        <f>BD129</f>
        <v>0.70223479460695959</v>
      </c>
      <c r="BE126" s="73">
        <f t="shared" ref="BE126" si="211">BE130</f>
        <v>0.51839172875964845</v>
      </c>
      <c r="BF126" s="73">
        <f>BF129</f>
        <v>0.14333378116508921</v>
      </c>
      <c r="BG126" s="73">
        <f t="shared" ref="BG126" si="212">BG130</f>
        <v>0.6296030691323784</v>
      </c>
      <c r="BH126" s="73">
        <f>BH129</f>
        <v>0.534455492086372</v>
      </c>
      <c r="BI126" s="73">
        <f t="shared" ref="BI126" si="213">BI130</f>
        <v>1.4259367726285443</v>
      </c>
      <c r="BJ126" s="73">
        <f>BJ129</f>
        <v>0.78377990788787155</v>
      </c>
    </row>
    <row r="127" spans="2:62" x14ac:dyDescent="0.25">
      <c r="B127">
        <v>2014</v>
      </c>
      <c r="D127" s="268">
        <v>0.87829999999999997</v>
      </c>
      <c r="E127" s="146">
        <v>0.88839999999999997</v>
      </c>
      <c r="F127" s="269">
        <v>0.89510000000000001</v>
      </c>
      <c r="G127" s="268">
        <v>7.7999999999999996E-3</v>
      </c>
      <c r="H127" s="146">
        <v>4.7000000000000002E-3</v>
      </c>
      <c r="I127" s="269">
        <v>4.1999999999999997E-3</v>
      </c>
      <c r="J127" s="268">
        <v>0.86219999999999997</v>
      </c>
      <c r="K127" s="146">
        <v>0.87880000000000003</v>
      </c>
      <c r="L127" s="269">
        <v>0.88660000000000005</v>
      </c>
      <c r="M127" s="268">
        <v>0.89259999999999995</v>
      </c>
      <c r="N127" s="146">
        <v>0.89739999999999998</v>
      </c>
      <c r="O127" s="269">
        <v>0.90300000000000002</v>
      </c>
      <c r="P127" s="268">
        <v>1.6100000000000003E-2</v>
      </c>
      <c r="Q127" s="146">
        <v>9.5999999999999419E-3</v>
      </c>
      <c r="R127" s="269">
        <v>8.499999999999952E-3</v>
      </c>
      <c r="S127" s="268">
        <v>1.4299999999999979E-2</v>
      </c>
      <c r="T127" s="146">
        <v>9.000000000000008E-3</v>
      </c>
      <c r="U127" s="269">
        <v>7.9000000000000181E-3</v>
      </c>
      <c r="V127">
        <v>1806</v>
      </c>
      <c r="W127">
        <v>4616</v>
      </c>
      <c r="X127" s="7">
        <v>5691</v>
      </c>
      <c r="AE127" s="20" t="s">
        <v>7</v>
      </c>
      <c r="AF127" s="152">
        <f>AF131</f>
        <v>1.3212838715150665</v>
      </c>
      <c r="AG127" s="37">
        <f>AG132</f>
        <v>0.33978341022309344</v>
      </c>
      <c r="AH127" s="37">
        <f>AH131</f>
        <v>0.59218331835440008</v>
      </c>
      <c r="AI127" s="37">
        <f>AI132</f>
        <v>-0.55087920963134973</v>
      </c>
      <c r="AJ127" s="37">
        <f>AJ131</f>
        <v>0.36874726096842725</v>
      </c>
      <c r="AK127" s="37">
        <f>AK132</f>
        <v>0.33431770623388868</v>
      </c>
      <c r="AL127" s="153">
        <f>AL131</f>
        <v>1.4898479052808611</v>
      </c>
      <c r="AM127" s="154">
        <f>AM132</f>
        <v>1.2444234695952572</v>
      </c>
      <c r="AN127" s="154">
        <f>AN131</f>
        <v>0.15379694298316426</v>
      </c>
      <c r="AO127" s="154">
        <f>AO132</f>
        <v>0.63243606881091541</v>
      </c>
      <c r="AP127" s="154">
        <f>AP131</f>
        <v>0.46826620725799462</v>
      </c>
      <c r="AQ127" s="154">
        <f>AQ132</f>
        <v>0.9610473898630012</v>
      </c>
      <c r="AR127" s="154">
        <f>AR131</f>
        <v>-0.18729699831678825</v>
      </c>
      <c r="AS127" s="154">
        <f>AS132</f>
        <v>0.41286789964125603</v>
      </c>
      <c r="AT127" s="152">
        <f>AT131</f>
        <v>0.42997030976339445</v>
      </c>
      <c r="AU127" s="37">
        <f>AU132</f>
        <v>8.6512399625227054E-2</v>
      </c>
      <c r="AV127" s="37">
        <f>AV131</f>
        <v>0.58690425932523826</v>
      </c>
      <c r="AW127" s="37">
        <f>AW132</f>
        <v>0.11285627332047188</v>
      </c>
      <c r="AX127" s="37">
        <f>AX131</f>
        <v>0.67894239439656445</v>
      </c>
      <c r="AY127" s="37">
        <f>AY132</f>
        <v>0.8656007558091483</v>
      </c>
      <c r="AZ127" s="38">
        <f>AZ131</f>
        <v>0.45120428244171951</v>
      </c>
      <c r="BA127" s="37">
        <f>BA132</f>
        <v>0.74205005279865954</v>
      </c>
      <c r="BB127" s="37">
        <f>BB131</f>
        <v>0.47990846609413662</v>
      </c>
      <c r="BC127" s="37">
        <f>BC132</f>
        <v>-5.508616082041673E-2</v>
      </c>
      <c r="BD127" s="37">
        <f>BD131</f>
        <v>-0.11027067078636099</v>
      </c>
      <c r="BE127" s="37">
        <f>BE132</f>
        <v>0.26827385966912143</v>
      </c>
      <c r="BF127" s="37">
        <f>BF131</f>
        <v>0.3496374398425095</v>
      </c>
      <c r="BG127" s="37" t="e" vm="1">
        <f ca="1">BG132</f>
        <v>#VALUE!</v>
      </c>
      <c r="BH127" s="37">
        <f>BH131</f>
        <v>0.37123487350314566</v>
      </c>
      <c r="BI127" s="37" t="e" vm="1">
        <f ca="1">BI132</f>
        <v>#VALUE!</v>
      </c>
      <c r="BJ127" s="37">
        <f>BJ131</f>
        <v>0.60516386733169281</v>
      </c>
    </row>
    <row r="128" spans="2:62" x14ac:dyDescent="0.25">
      <c r="B128">
        <v>2015</v>
      </c>
      <c r="D128" s="268">
        <v>0.88859999999999995</v>
      </c>
      <c r="E128" s="146">
        <v>0.8992</v>
      </c>
      <c r="F128" s="269">
        <v>0.89839999999999998</v>
      </c>
      <c r="G128" s="268">
        <v>7.4000000000000003E-3</v>
      </c>
      <c r="H128" s="146">
        <v>4.5999999999999999E-3</v>
      </c>
      <c r="I128" s="269">
        <v>4.1000000000000003E-3</v>
      </c>
      <c r="J128" s="268">
        <v>0.87329999999999997</v>
      </c>
      <c r="K128" s="146">
        <v>0.88980000000000004</v>
      </c>
      <c r="L128" s="269">
        <v>0.8901</v>
      </c>
      <c r="M128" s="268">
        <v>0.9022</v>
      </c>
      <c r="N128" s="146">
        <v>0.90790000000000004</v>
      </c>
      <c r="O128" s="269">
        <v>0.90610000000000002</v>
      </c>
      <c r="P128" s="268">
        <v>1.529999999999998E-2</v>
      </c>
      <c r="Q128" s="146">
        <v>9.3999999999999639E-3</v>
      </c>
      <c r="R128" s="269">
        <v>8.2999999999999741E-3</v>
      </c>
      <c r="S128" s="268">
        <v>1.3600000000000056E-2</v>
      </c>
      <c r="T128" s="146">
        <v>8.700000000000041E-3</v>
      </c>
      <c r="U128" s="269">
        <v>7.7000000000000401E-3</v>
      </c>
      <c r="V128">
        <v>1874</v>
      </c>
      <c r="W128">
        <v>4474</v>
      </c>
      <c r="X128" s="7">
        <v>5824</v>
      </c>
      <c r="AE128" s="20"/>
      <c r="AF128" s="152">
        <f t="shared" ref="AF128:BJ128" si="214">AF127-AF126</f>
        <v>-1.2386759650691026</v>
      </c>
      <c r="AG128" s="37">
        <f t="shared" si="214"/>
        <v>-0.10354562776393461</v>
      </c>
      <c r="AH128" s="37">
        <f t="shared" si="214"/>
        <v>0.28979287660906294</v>
      </c>
      <c r="AI128" s="37">
        <f t="shared" si="214"/>
        <v>-0.4269347579425653</v>
      </c>
      <c r="AJ128" s="37">
        <f t="shared" si="214"/>
        <v>-1.268862639697077</v>
      </c>
      <c r="AK128" s="37">
        <f t="shared" si="214"/>
        <v>-0.62712340509121223</v>
      </c>
      <c r="AL128" s="38">
        <f t="shared" si="214"/>
        <v>0.93501348278013374</v>
      </c>
      <c r="AM128" s="37">
        <f t="shared" si="214"/>
        <v>-0.20367455175276383</v>
      </c>
      <c r="AN128" s="37">
        <f t="shared" si="214"/>
        <v>-0.54962617604377151</v>
      </c>
      <c r="AO128" s="37">
        <f t="shared" si="214"/>
        <v>-0.83976292913023887</v>
      </c>
      <c r="AP128" s="37">
        <f t="shared" si="214"/>
        <v>0.18948532102172067</v>
      </c>
      <c r="AQ128" s="37">
        <f t="shared" si="214"/>
        <v>1.0149607355547818</v>
      </c>
      <c r="AR128" s="37">
        <f t="shared" si="214"/>
        <v>-0.81851880017045353</v>
      </c>
      <c r="AS128" s="37">
        <f t="shared" si="214"/>
        <v>0.48198238784115111</v>
      </c>
      <c r="AT128" s="152">
        <f t="shared" si="214"/>
        <v>0.10122496190034802</v>
      </c>
      <c r="AU128" s="37">
        <f t="shared" si="214"/>
        <v>-0.44075503698275398</v>
      </c>
      <c r="AV128" s="37">
        <f t="shared" si="214"/>
        <v>-0.3473424140678194</v>
      </c>
      <c r="AW128" s="37">
        <f t="shared" si="214"/>
        <v>-0.38281767539634082</v>
      </c>
      <c r="AX128" s="37">
        <f t="shared" si="214"/>
        <v>0.60115291855795672</v>
      </c>
      <c r="AY128" s="37">
        <f t="shared" si="214"/>
        <v>0.53924997201577618</v>
      </c>
      <c r="AZ128" s="38">
        <f t="shared" si="214"/>
        <v>4.9038044980309614E-2</v>
      </c>
      <c r="BA128" s="37">
        <f t="shared" si="214"/>
        <v>8.0102523695280148E-2</v>
      </c>
      <c r="BB128" s="37">
        <f t="shared" si="214"/>
        <v>-8.9616635877476369E-3</v>
      </c>
      <c r="BC128" s="37">
        <f t="shared" si="214"/>
        <v>-1.1415855538021713E-2</v>
      </c>
      <c r="BD128" s="37">
        <f t="shared" si="214"/>
        <v>-0.81250546539332058</v>
      </c>
      <c r="BE128" s="37">
        <f t="shared" si="214"/>
        <v>-0.25011786909052702</v>
      </c>
      <c r="BF128" s="37">
        <f t="shared" si="214"/>
        <v>0.20630365867742029</v>
      </c>
      <c r="BG128" s="37" t="e" vm="1">
        <f t="shared" ca="1" si="214"/>
        <v>#VALUE!</v>
      </c>
      <c r="BH128" s="37">
        <f t="shared" si="214"/>
        <v>-0.16322061858322634</v>
      </c>
      <c r="BI128" s="37" t="e" vm="1">
        <f t="shared" ca="1" si="214"/>
        <v>#VALUE!</v>
      </c>
      <c r="BJ128" s="37">
        <f t="shared" si="214"/>
        <v>-0.17861604055617875</v>
      </c>
    </row>
    <row r="129" spans="2:63" x14ac:dyDescent="0.25">
      <c r="B129">
        <v>2016</v>
      </c>
      <c r="D129" s="268">
        <v>0.88670000000000004</v>
      </c>
      <c r="E129" s="146">
        <v>0.89949999999999997</v>
      </c>
      <c r="F129" s="269">
        <v>0.89900000000000002</v>
      </c>
      <c r="G129" s="268">
        <v>7.4999999999999997E-3</v>
      </c>
      <c r="H129" s="146">
        <v>4.5999999999999999E-3</v>
      </c>
      <c r="I129" s="269">
        <v>4.0000000000000001E-3</v>
      </c>
      <c r="J129" s="268">
        <v>0.87109999999999999</v>
      </c>
      <c r="K129" s="146">
        <v>0.8901</v>
      </c>
      <c r="L129" s="269">
        <v>0.89080000000000004</v>
      </c>
      <c r="M129" s="268">
        <v>0.90059999999999996</v>
      </c>
      <c r="N129" s="146">
        <v>0.90810000000000002</v>
      </c>
      <c r="O129" s="269">
        <v>0.90669999999999995</v>
      </c>
      <c r="P129" s="268">
        <v>1.5600000000000058E-2</v>
      </c>
      <c r="Q129" s="146">
        <v>9.3999999999999639E-3</v>
      </c>
      <c r="R129" s="269">
        <v>8.1999999999999851E-3</v>
      </c>
      <c r="S129" s="268">
        <v>1.3899999999999912E-2</v>
      </c>
      <c r="T129" s="146">
        <v>8.600000000000052E-3</v>
      </c>
      <c r="U129" s="269">
        <v>7.6999999999999291E-3</v>
      </c>
      <c r="V129">
        <v>1822</v>
      </c>
      <c r="W129">
        <v>4509</v>
      </c>
      <c r="X129" s="7">
        <v>5958</v>
      </c>
      <c r="AD129" s="69"/>
      <c r="AE129" s="72" t="s">
        <v>339</v>
      </c>
      <c r="AF129" s="155" cm="1">
        <f t="array" ref="AF129:AG129">(EXP(LINEST(AF139:AF143,$AE139:$AE143))-1)*100</f>
        <v>2.5599598365841691</v>
      </c>
      <c r="AG129" s="156">
        <v>-100</v>
      </c>
      <c r="AH129" s="156" cm="1">
        <f t="array" ref="AH129:AI129">(EXP(LINEST(AH139:AH143,$AE139:$AE143))-1)*100</f>
        <v>0.30239044174533714</v>
      </c>
      <c r="AI129" s="156">
        <v>-99.807288862971333</v>
      </c>
      <c r="AJ129" s="156" cm="1">
        <f t="array" ref="AJ129:AK129">(EXP(LINEST(AJ139:AJ143,$AE139:$AE143))-1)*100</f>
        <v>1.6376099006655043</v>
      </c>
      <c r="AK129" s="156">
        <v>-99.999999999999417</v>
      </c>
      <c r="AL129" s="157" cm="1">
        <f t="array" ref="AL129:AM129">(EXP(LINEST(AL139:AL143,$AE139:$AE143))-1)*100</f>
        <v>0.55483442250072734</v>
      </c>
      <c r="AM129" s="156">
        <v>-99.998719181990083</v>
      </c>
      <c r="AN129" s="156" cm="1">
        <f t="array" ref="AN129:AO129">(EXP(LINEST(AN139:AN143,$AE139:$AE143))-1)*100</f>
        <v>0.70342311902693577</v>
      </c>
      <c r="AO129" s="156">
        <v>-99.999937138748393</v>
      </c>
      <c r="AP129" s="156" cm="1">
        <f t="array" ref="AP129:AQ129">(EXP(LINEST(AP139:AP143,$AE139:$AE143))-1)*100</f>
        <v>0.27878088623627395</v>
      </c>
      <c r="AQ129" s="156">
        <v>-99.680646924013757</v>
      </c>
      <c r="AR129" s="156" cm="1">
        <f t="array" ref="AR129:AS129">(EXP(LINEST(AR139:AR143,$AE139:$AE143))-1)*100</f>
        <v>0.63122180185366528</v>
      </c>
      <c r="AS129" s="156">
        <v>-99.99972251086794</v>
      </c>
      <c r="AT129" s="155" cm="1">
        <f t="array" ref="AT129:AU129">(EXP(LINEST(AT139:AT143,$AE139:$AE143))-1)*100</f>
        <v>0.32874534786304643</v>
      </c>
      <c r="AU129" s="156">
        <v>-99.88183199704811</v>
      </c>
      <c r="AV129" s="156" cm="1">
        <f t="array" ref="AV129:AW129">(EXP(LINEST(AV139:AV143,$AE139:$AE143))-1)*100</f>
        <v>0.93424667339305767</v>
      </c>
      <c r="AW129" s="156">
        <v>-99.999999336336728</v>
      </c>
      <c r="AX129" s="156" cm="1">
        <f t="array" ref="AX129:AY129">(EXP(LINEST(AX139:AX143,$AE139:$AE143))-1)*100</f>
        <v>7.7789475838607736E-2</v>
      </c>
      <c r="AY129" s="156">
        <v>-82.09342038754302</v>
      </c>
      <c r="AZ129" s="157" cm="1">
        <f t="array" ref="AZ129:BA129">(EXP(LINEST(AZ139:AZ143,$AE139:$AE143))-1)*100</f>
        <v>0.40216623746140989</v>
      </c>
      <c r="BA129" s="156">
        <v>-99.973127047892561</v>
      </c>
      <c r="BB129" s="156" cm="1">
        <f t="array" ref="BB129:BC129">(EXP(LINEST(BB139:BB143,$AE139:$AE143))-1)*100</f>
        <v>0.48887012968188426</v>
      </c>
      <c r="BC129" s="156">
        <v>-99.995270489729592</v>
      </c>
      <c r="BD129" s="156" cm="1">
        <f t="array" ref="BD129:BE129">(EXP(LINEST(BD139:BD143,$AE139:$AE143))-1)*100</f>
        <v>0.70223479460695959</v>
      </c>
      <c r="BE129" s="156">
        <v>-99.999934079253777</v>
      </c>
      <c r="BF129" s="156" cm="1">
        <f t="array" ref="BF129:BG129">(EXP(LINEST(BF139:BF143,$AE139:$AE143))-1)*100</f>
        <v>0.14333378116508921</v>
      </c>
      <c r="BG129" s="156">
        <v>-95.374534051376799</v>
      </c>
      <c r="BH129" s="156" cm="1">
        <f t="array" ref="BH129:BI129">(EXP(LINEST(BH139:BH143,$AE139:$AE143))-1)*100</f>
        <v>0.534455492086372</v>
      </c>
      <c r="BI129" s="156">
        <v>-99.998183230515991</v>
      </c>
      <c r="BJ129" s="156" cm="1">
        <f t="array" ref="BJ129:BK129">(EXP(LINEST(BJ139:BJ143,$AE139:$AE143))-1)*100</f>
        <v>0.78377990788787155</v>
      </c>
      <c r="BK129" s="69">
        <v>-99.999987484762926</v>
      </c>
    </row>
    <row r="130" spans="2:63" x14ac:dyDescent="0.25">
      <c r="B130">
        <v>2017</v>
      </c>
      <c r="D130" s="268">
        <v>0.877</v>
      </c>
      <c r="E130" s="146">
        <v>0.8982</v>
      </c>
      <c r="F130" s="269">
        <v>0.90090000000000003</v>
      </c>
      <c r="G130" s="268">
        <v>7.7999999999999996E-3</v>
      </c>
      <c r="H130" s="146">
        <v>4.7000000000000002E-3</v>
      </c>
      <c r="I130" s="269">
        <v>4.1000000000000003E-3</v>
      </c>
      <c r="J130" s="268">
        <v>0.8609</v>
      </c>
      <c r="K130" s="146">
        <v>0.88849999999999996</v>
      </c>
      <c r="L130" s="269">
        <v>0.89259999999999995</v>
      </c>
      <c r="M130" s="268">
        <v>0.89139999999999997</v>
      </c>
      <c r="N130" s="146">
        <v>0.90710000000000002</v>
      </c>
      <c r="O130" s="269">
        <v>0.90859999999999996</v>
      </c>
      <c r="P130" s="268">
        <v>1.6100000000000003E-2</v>
      </c>
      <c r="Q130" s="146">
        <v>9.7000000000000419E-3</v>
      </c>
      <c r="R130" s="269">
        <v>8.3000000000000851E-3</v>
      </c>
      <c r="S130" s="268">
        <v>1.4399999999999968E-2</v>
      </c>
      <c r="T130" s="146">
        <v>8.900000000000019E-3</v>
      </c>
      <c r="U130" s="269">
        <v>7.6999999999999291E-3</v>
      </c>
      <c r="V130" s="23">
        <v>1874</v>
      </c>
      <c r="W130" s="23">
        <v>4345</v>
      </c>
      <c r="X130" s="149">
        <v>5872</v>
      </c>
      <c r="AF130" s="158"/>
      <c r="AG130" s="159" cm="1">
        <f t="array" ref="AG130:AH130">(EXP(LINEST(AG139:AG143,$AE139:$AE143))-1)*100</f>
        <v>0.44332903798702805</v>
      </c>
      <c r="AH130" s="159">
        <v>-99.988509301287465</v>
      </c>
      <c r="AI130" s="159" cm="1">
        <f t="array" ref="AI130:AJ130">(EXP(LINEST(AI139:AI143,$AE139:$AE143))-1)*100</f>
        <v>-0.12394445168878443</v>
      </c>
      <c r="AJ130" s="159">
        <v>918.91248085163534</v>
      </c>
      <c r="AK130" s="159" cm="1">
        <f t="array" ref="AK130:AL130">(EXP(LINEST(AK139:AK143,$AE139:$AE143))-1)*100</f>
        <v>0.96144111132510091</v>
      </c>
      <c r="AL130" s="160">
        <v>-99.999999610877936</v>
      </c>
      <c r="AM130" s="159" cm="1">
        <f t="array" ref="AM130:AN130">(EXP(LINEST(AM139:AM143,$AE139:$AE143))-1)*100</f>
        <v>1.448098021348021</v>
      </c>
      <c r="AN130" s="159">
        <v>-99.999999999975358</v>
      </c>
      <c r="AO130" s="159" cm="1">
        <f t="array" ref="AO130:AP130">(EXP(LINEST(AO139:AO143,$AE139:$AE143))-1)*100</f>
        <v>1.4721989979411543</v>
      </c>
      <c r="AP130" s="159">
        <v>-99.99999999998515</v>
      </c>
      <c r="AQ130" s="159" cm="1">
        <f t="array" ref="AQ130:AR130">(EXP(LINEST(AQ139:AQ143,$AE139:$AE143))-1)*100</f>
        <v>-5.3913345691780634E-2</v>
      </c>
      <c r="AR130" s="159">
        <v>149.41190431541531</v>
      </c>
      <c r="AS130" s="159" cm="1">
        <f t="array" ref="AS130:AT130">(EXP(LINEST(AS139:AS143,$AE139:$AE143))-1)*100</f>
        <v>-6.9114488199895074E-2</v>
      </c>
      <c r="AT130" s="158">
        <v>242.57799301545225</v>
      </c>
      <c r="AU130" s="159" cm="1">
        <f t="array" ref="AU130:AV130">(EXP(LINEST(AU139:AU143,$AE139:$AE143))-1)*100</f>
        <v>0.52726743660798103</v>
      </c>
      <c r="AV130" s="159">
        <v>-99.997794563339625</v>
      </c>
      <c r="AW130" s="159" cm="1">
        <f t="array" ref="AW130:AX130">(EXP(LINEST(AW139:AW143,$AE139:$AE143))-1)*100</f>
        <v>0.4956739487168127</v>
      </c>
      <c r="AX130" s="159">
        <v>-99.995790415145763</v>
      </c>
      <c r="AY130" s="159" cm="1">
        <f t="array" ref="AY130:AZ130">(EXP(LINEST(AY139:AY143,$AE139:$AE143))-1)*100</f>
        <v>0.32635078379337212</v>
      </c>
      <c r="AZ130" s="160">
        <v>-99.876787276122641</v>
      </c>
      <c r="BA130" s="159" cm="1">
        <f t="array" ref="BA130:BB130">(EXP(LINEST(BA139:BA143,$AE139:$AE143))-1)*100</f>
        <v>0.6619475291033794</v>
      </c>
      <c r="BB130" s="159">
        <v>-99.999850599683143</v>
      </c>
      <c r="BC130" s="159" cm="1">
        <f t="array" ref="BC130:BD130">(EXP(LINEST(BC139:BC143,$AE139:$AE143))-1)*100</f>
        <v>-4.3670305282395017E-2</v>
      </c>
      <c r="BD130" s="159">
        <v>100.35834274119372</v>
      </c>
      <c r="BE130" s="159" cm="1">
        <f t="array" ref="BE130:BF130">(EXP(LINEST(BE139:BE143,$AE139:$AE143))-1)*100</f>
        <v>0.51839172875964845</v>
      </c>
      <c r="BF130" s="159">
        <v>-99.997430623675541</v>
      </c>
      <c r="BG130" s="159" cm="1">
        <f t="array" ref="BG130:BH130">(EXP(LINEST(BG138:BG143,$AE138:$AE143))-1)*100</f>
        <v>0.6296030691323784</v>
      </c>
      <c r="BH130" s="159">
        <v>-99.999723970292436</v>
      </c>
      <c r="BI130" s="159" cm="1">
        <f t="array" ref="BI130:BJ130">(EXP(LINEST(BI138:BI143,$AE138:$AE143))-1)*100</f>
        <v>1.4259367726285443</v>
      </c>
      <c r="BJ130" s="159">
        <v>-99.999999999963123</v>
      </c>
    </row>
    <row r="131" spans="2:63" x14ac:dyDescent="0.25">
      <c r="B131" s="214"/>
      <c r="C131" s="265" t="s">
        <v>897</v>
      </c>
      <c r="D131" s="285">
        <f t="shared" ref="D131:U131" si="215">AVERAGE(D124:D130)</f>
        <v>0.87957142857142856</v>
      </c>
      <c r="E131" s="286">
        <f t="shared" si="215"/>
        <v>0.89337142857142848</v>
      </c>
      <c r="F131" s="287">
        <f t="shared" si="215"/>
        <v>0.89445714285714284</v>
      </c>
      <c r="G131" s="285">
        <f t="shared" si="215"/>
        <v>7.7714285714285706E-3</v>
      </c>
      <c r="H131" s="286">
        <f t="shared" si="215"/>
        <v>4.7285714285714283E-3</v>
      </c>
      <c r="I131" s="287">
        <f t="shared" si="215"/>
        <v>4.2285714285714279E-3</v>
      </c>
      <c r="J131" s="285">
        <f t="shared" si="215"/>
        <v>0.86344285714285718</v>
      </c>
      <c r="K131" s="286">
        <f t="shared" si="215"/>
        <v>0.88370000000000004</v>
      </c>
      <c r="L131" s="287">
        <f t="shared" si="215"/>
        <v>0.8858571428571429</v>
      </c>
      <c r="M131" s="285">
        <f t="shared" si="215"/>
        <v>0.89392857142857129</v>
      </c>
      <c r="N131" s="286">
        <f t="shared" si="215"/>
        <v>0.90229999999999999</v>
      </c>
      <c r="O131" s="287">
        <f t="shared" si="215"/>
        <v>0.90242857142857147</v>
      </c>
      <c r="P131" s="285">
        <f t="shared" si="215"/>
        <v>1.6128571428571443E-2</v>
      </c>
      <c r="Q131" s="286">
        <f t="shared" si="215"/>
        <v>9.6714285714285531E-3</v>
      </c>
      <c r="R131" s="287">
        <f t="shared" si="215"/>
        <v>8.6000000000000052E-3</v>
      </c>
      <c r="S131" s="285">
        <f t="shared" si="215"/>
        <v>1.435714285714283E-2</v>
      </c>
      <c r="T131" s="286">
        <f t="shared" si="215"/>
        <v>8.9285714285714281E-3</v>
      </c>
      <c r="U131" s="287">
        <f t="shared" si="215"/>
        <v>7.9714285714285495E-3</v>
      </c>
      <c r="AE131" s="20" t="s">
        <v>7</v>
      </c>
      <c r="AF131" s="158" cm="1">
        <f t="array" ref="AF131:AG131">(EXP(LINEST(AF144:AF148,$AE144:$AE148))-1)*100</f>
        <v>1.3212838715150665</v>
      </c>
      <c r="AG131" s="159">
        <v>-99.999999999725134</v>
      </c>
      <c r="AH131" s="159" cm="1">
        <f t="array" ref="AH131:AI131">(EXP(LINEST(AH144:AH148,$AE144:$AE148))-1)*100</f>
        <v>0.59218331835440008</v>
      </c>
      <c r="AI131" s="159">
        <v>-99.999416683767777</v>
      </c>
      <c r="AJ131" s="159" cm="1">
        <f t="array" ref="AJ131:AK131">(EXP(LINEST(AJ144:AJ148,$AE144:$AE148))-1)*100</f>
        <v>0.36874726096842725</v>
      </c>
      <c r="AK131" s="159">
        <v>-99.948715450033959</v>
      </c>
      <c r="AL131" s="160" cm="1">
        <f t="array" ref="AL131:AM131">(EXP(LINEST(AL144:AL148,$AE144:$AE148))-1)*100</f>
        <v>1.4898479052808611</v>
      </c>
      <c r="AM131" s="159">
        <v>-99.999999999989711</v>
      </c>
      <c r="AN131" s="159" cm="1">
        <f t="array" ref="AN131:AO131">(EXP(LINEST(AN144:AN148,$AE144:$AE148))-1)*100</f>
        <v>0.15379694298316426</v>
      </c>
      <c r="AO131" s="159">
        <v>-96.021374446459589</v>
      </c>
      <c r="AP131" s="159" cm="1">
        <f t="array" ref="AP131:AQ131">(EXP(LINEST(AP144:AP148,$AE144:$AE148))-1)*100</f>
        <v>0.46826620725799462</v>
      </c>
      <c r="AQ131" s="159">
        <v>-99.99286152188273</v>
      </c>
      <c r="AR131" s="159" cm="1">
        <f t="array" ref="AR131:AS131">(EXP(LINEST(AR144:AR148,$AE144:$AE148))-1)*100</f>
        <v>-0.18729699831678825</v>
      </c>
      <c r="AS131" s="159">
        <v>3711.5135018446354</v>
      </c>
      <c r="AT131" s="158" cm="1">
        <f t="array" ref="AT131:AU131">(EXP(LINEST(AT144:AT148,$AE144:$AE148))-1)*100</f>
        <v>0.42997030976339445</v>
      </c>
      <c r="AU131" s="159">
        <v>-99.984501680556605</v>
      </c>
      <c r="AV131" s="159" cm="1">
        <f t="array" ref="AV131:AW131">(EXP(LINEST(AV144:AV148,$AE144:$AE148))-1)*100</f>
        <v>0.58690425932523826</v>
      </c>
      <c r="AW131" s="159">
        <v>-99.999330695585044</v>
      </c>
      <c r="AX131" s="159" cm="1">
        <f t="array" ref="AX131:AY131">(EXP(LINEST(AX144:AX148,$AE144:$AE148))-1)*100</f>
        <v>0.67894239439656445</v>
      </c>
      <c r="AY131" s="159">
        <v>-99.999895514452703</v>
      </c>
      <c r="AZ131" s="160" cm="1">
        <f t="array" ref="AZ131:BA131">(EXP(LINEST(AZ144:AZ148,$AE144:$AE148))-1)*100</f>
        <v>0.45120428244171951</v>
      </c>
      <c r="BA131" s="159">
        <v>-99.989921132427355</v>
      </c>
      <c r="BB131" s="159" cm="1">
        <f t="array" ref="BB131:BC131">(EXP(LINEST(BB144:BB148,$AE144:$AE148))-1)*100</f>
        <v>0.47990846609413662</v>
      </c>
      <c r="BC131" s="159">
        <v>-99.994433155816893</v>
      </c>
      <c r="BD131" s="159" cm="1">
        <f t="array" ref="BD131:BE131">(EXP(LINEST(BD144:BD148,$AE144:$AE148))-1)*100</f>
        <v>-0.11027067078636099</v>
      </c>
      <c r="BE131" s="159">
        <v>683.13262851716104</v>
      </c>
      <c r="BF131" s="159" cm="1">
        <f t="array" ref="BF131:BG131">(EXP(LINEST(BF144:BF148,$AE144:$AE148))-1)*100</f>
        <v>0.3496374398425095</v>
      </c>
      <c r="BG131" s="159">
        <v>-99.925715567350068</v>
      </c>
      <c r="BH131" s="159" cm="1">
        <f t="array" ref="BH131:BI131">(EXP(LINEST(BH144:BH148,$AE144:$AE148))-1)*100</f>
        <v>0.37123487350314566</v>
      </c>
      <c r="BI131" s="159">
        <v>-99.952033617872772</v>
      </c>
      <c r="BJ131" s="159" cm="1">
        <f t="array" ref="BJ131:BK131">(EXP(LINEST(BJ144:BJ148,$AE144:$AE148))-1)*100</f>
        <v>0.60516386733169281</v>
      </c>
      <c r="BK131">
        <v>-99.999559295040498</v>
      </c>
    </row>
    <row r="132" spans="2:63" x14ac:dyDescent="0.25">
      <c r="AD132" s="23"/>
      <c r="AE132" s="23"/>
      <c r="AF132" s="161"/>
      <c r="AG132" s="162" cm="1">
        <f t="array" ref="AG132:AH132">(EXP(LINEST(AG144:AG148,$AE144:$AE148))-1)*100</f>
        <v>0.33978341022309344</v>
      </c>
      <c r="AH132" s="162">
        <v>-99.90724193965147</v>
      </c>
      <c r="AI132" s="162" cm="1">
        <f t="array" ref="AI132:AJ132">(EXP(LINEST(AI144:AI148,$AE144:$AE148))-1)*100</f>
        <v>-0.55087920963134973</v>
      </c>
      <c r="AJ132" s="162">
        <v>5724622.6656888789</v>
      </c>
      <c r="AK132" s="162" cm="1">
        <f t="array" ref="AK132:AL132">(EXP(LINEST(AK144:AK148,$AE144:$AE148))-1)*100</f>
        <v>0.33431770623388868</v>
      </c>
      <c r="AL132" s="163">
        <v>-99.896029571072503</v>
      </c>
      <c r="AM132" s="162" cm="1">
        <f t="array" ref="AM132:AN132">(EXP(LINEST(AM144:AM148,$AE144:$AE148))-1)*100</f>
        <v>1.2444234695952572</v>
      </c>
      <c r="AN132" s="162">
        <v>-99.999999998672493</v>
      </c>
      <c r="AO132" s="162" cm="1">
        <f t="array" ref="AO132:AP132">(EXP(LINEST(AO144:AO148,$AE144:$AE148))-1)*100</f>
        <v>0.63243606881091541</v>
      </c>
      <c r="AP132" s="162">
        <v>-99.999732148027306</v>
      </c>
      <c r="AQ132" s="162" cm="1">
        <f t="array" ref="AQ132:AR132">(EXP(LINEST(AQ144:AQ148,$AE144:$AE148))-1)*100</f>
        <v>0.9610473898630012</v>
      </c>
      <c r="AR132" s="162">
        <v>-99.999999623434448</v>
      </c>
      <c r="AS132" s="162" cm="1">
        <f t="array" ref="AS132:AT132">(EXP(LINEST(AS144:AS148,$AE144:$AE148))-1)*100</f>
        <v>0.41286789964125603</v>
      </c>
      <c r="AT132" s="161">
        <v>-99.978241358220586</v>
      </c>
      <c r="AU132" s="162" cm="1">
        <f t="array" ref="AU132:AV132">(EXP(LINEST(AU144:AU148,$AE144:$AE148))-1)*100</f>
        <v>8.6512399625227054E-2</v>
      </c>
      <c r="AV132" s="162">
        <v>-84.812775656774093</v>
      </c>
      <c r="AW132" s="162" cm="1">
        <f t="array" ref="AW132:AX132">(EXP(LINEST(AW144:AW148,$AE144:$AE148))-1)*100</f>
        <v>0.11285627332047188</v>
      </c>
      <c r="AX132" s="162">
        <v>-91.046070216261157</v>
      </c>
      <c r="AY132" s="162" cm="1">
        <f t="array" ref="AY132:AZ132">(EXP(LINEST(AY144:AY148,$AE144:$AE148))-1)*100</f>
        <v>0.8656007558091483</v>
      </c>
      <c r="AZ132" s="163">
        <v>-99.999997480752597</v>
      </c>
      <c r="BA132" s="162" cm="1">
        <f t="array" ref="BA132:BB132">(EXP(LINEST(BA144:BA148,$AE144:$AE148))-1)*100</f>
        <v>0.74205005279865954</v>
      </c>
      <c r="BB132" s="162">
        <v>-99.999970448217638</v>
      </c>
      <c r="BC132" s="162" cm="1">
        <f t="array" ref="BC132:BD132">(EXP(LINEST(BC144:BC148,$AE144:$AE148))-1)*100</f>
        <v>-5.508616082041673E-2</v>
      </c>
      <c r="BD132" s="162">
        <v>157.6463982002756</v>
      </c>
      <c r="BE132" s="162" cm="1">
        <f t="array" ref="BE132:BF132">(EXP(LINEST(BE144:BE148,$AE144:$AE148))-1)*100</f>
        <v>0.26827385966912143</v>
      </c>
      <c r="BF132" s="162">
        <v>-99.614404878441292</v>
      </c>
      <c r="BG132" s="162" t="e" cm="1" vm="2">
        <f t="array" aca="1" ref="BG132" ca="1">(EXP(LINEST(BG144:BG148,$AE144:$AE148))-1)*100</f>
        <v>#VALUE!</v>
      </c>
      <c r="BH132" s="162" t="e" cm="1" vm="2">
        <f t="array" aca="1" ref="BH132" ca="1">(EXP(LINEST(BH144:BH148,$AE144:$AE148))-1)*100</f>
        <v>#VALUE!</v>
      </c>
      <c r="BI132" s="162" t="e" cm="1" vm="2">
        <f t="array" aca="1" ref="BI132" ca="1">(EXP(LINEST(BI144:BI148,$AE144:$AE148))-1)*100</f>
        <v>#VALUE!</v>
      </c>
      <c r="BJ132" s="162" cm="1">
        <f t="array" ref="BJ132:BK132">(EXP(LINEST(BJ144:BJ148,$AE144:$AE148))-1)*100</f>
        <v>0.60516386733169281</v>
      </c>
      <c r="BK132" s="23">
        <v>-99.999559295040498</v>
      </c>
    </row>
    <row r="133" spans="2:63" x14ac:dyDescent="0.25">
      <c r="B133" t="s">
        <v>334</v>
      </c>
      <c r="AE133">
        <v>2000</v>
      </c>
      <c r="AF133">
        <f>LN(AF70)</f>
        <v>-0.21133850586444725</v>
      </c>
      <c r="AG133">
        <f>LN(AG70)</f>
        <v>-0.24194418077792715</v>
      </c>
      <c r="AH133">
        <f t="shared" ref="AH133:BJ133" si="216">LN(AH70)</f>
        <v>-0.17256926535127631</v>
      </c>
      <c r="AI133">
        <f t="shared" si="216"/>
        <v>-0.18488483919711934</v>
      </c>
      <c r="AJ133">
        <f t="shared" si="216"/>
        <v>-0.26801017265431665</v>
      </c>
      <c r="AK133">
        <f t="shared" si="216"/>
        <v>-0.21989882114932072</v>
      </c>
      <c r="AL133">
        <f t="shared" si="216"/>
        <v>-0.2081317936937718</v>
      </c>
      <c r="AM133">
        <f t="shared" si="216"/>
        <v>-0.24769242423562252</v>
      </c>
      <c r="AN133">
        <f t="shared" si="216"/>
        <v>-0.26618154100577845</v>
      </c>
      <c r="AO133">
        <f t="shared" si="216"/>
        <v>-0.23382539966107024</v>
      </c>
      <c r="AP133">
        <f t="shared" si="216"/>
        <v>-0.19504212120333497</v>
      </c>
      <c r="AQ133">
        <f t="shared" si="216"/>
        <v>-0.19431316964633272</v>
      </c>
      <c r="AR133">
        <f t="shared" si="216"/>
        <v>-0.19055536172105816</v>
      </c>
      <c r="AS133">
        <f t="shared" si="216"/>
        <v>-0.17685651736289631</v>
      </c>
      <c r="AT133">
        <f t="shared" si="216"/>
        <v>-0.19407030382850268</v>
      </c>
      <c r="AU133">
        <f t="shared" si="216"/>
        <v>-0.17221282264566681</v>
      </c>
      <c r="AV133">
        <f t="shared" si="216"/>
        <v>-0.17304472001374549</v>
      </c>
      <c r="AW133">
        <f t="shared" si="216"/>
        <v>-0.18862135894248272</v>
      </c>
      <c r="AX133">
        <f t="shared" si="216"/>
        <v>-0.18272163681529441</v>
      </c>
      <c r="AY133">
        <f t="shared" si="216"/>
        <v>-0.19930496183436799</v>
      </c>
      <c r="AZ133">
        <f t="shared" si="216"/>
        <v>-0.19140266553014723</v>
      </c>
      <c r="BA133">
        <f t="shared" si="216"/>
        <v>-0.19613654582768278</v>
      </c>
      <c r="BB133">
        <f t="shared" si="216"/>
        <v>-0.21890255705695522</v>
      </c>
      <c r="BC133">
        <f t="shared" si="216"/>
        <v>-0.27154629054237722</v>
      </c>
      <c r="BD133">
        <f t="shared" si="216"/>
        <v>-0.25877072895736086</v>
      </c>
      <c r="BE133">
        <f t="shared" si="216"/>
        <v>-0.25670033484305255</v>
      </c>
      <c r="BF133">
        <f t="shared" si="216"/>
        <v>-0.28581714584226858</v>
      </c>
      <c r="BG133">
        <f t="shared" si="216"/>
        <v>-0.28236291097418098</v>
      </c>
      <c r="BH133">
        <f t="shared" si="216"/>
        <v>-0.28262819814910195</v>
      </c>
      <c r="BI133">
        <f t="shared" si="216"/>
        <v>-0.29800180485863581</v>
      </c>
      <c r="BJ133">
        <f t="shared" si="216"/>
        <v>-0.3182787464292483</v>
      </c>
    </row>
    <row r="134" spans="2:63" x14ac:dyDescent="0.25">
      <c r="D134" s="141" t="s">
        <v>895</v>
      </c>
      <c r="E134" t="s">
        <v>893</v>
      </c>
      <c r="F134" t="s">
        <v>894</v>
      </c>
      <c r="G134" s="141" t="s">
        <v>895</v>
      </c>
      <c r="H134" t="s">
        <v>893</v>
      </c>
      <c r="I134" s="7" t="s">
        <v>894</v>
      </c>
      <c r="J134" s="141" t="s">
        <v>895</v>
      </c>
      <c r="K134" t="s">
        <v>893</v>
      </c>
      <c r="L134" s="7" t="s">
        <v>894</v>
      </c>
      <c r="M134" t="s">
        <v>895</v>
      </c>
      <c r="N134" t="s">
        <v>893</v>
      </c>
      <c r="O134" t="s">
        <v>894</v>
      </c>
      <c r="P134" s="141" t="s">
        <v>895</v>
      </c>
      <c r="Q134" t="s">
        <v>361</v>
      </c>
      <c r="R134" s="7" t="s">
        <v>894</v>
      </c>
      <c r="S134" t="s">
        <v>895</v>
      </c>
      <c r="T134" t="s">
        <v>361</v>
      </c>
      <c r="U134" s="7" t="s">
        <v>894</v>
      </c>
      <c r="V134" t="s">
        <v>895</v>
      </c>
      <c r="W134" t="s">
        <v>893</v>
      </c>
      <c r="X134" s="7" t="s">
        <v>894</v>
      </c>
      <c r="AE134">
        <v>2001</v>
      </c>
      <c r="AF134">
        <f t="shared" ref="AF134:BJ134" si="217">LN(AF71)</f>
        <v>-0.29571424414904518</v>
      </c>
      <c r="AG134">
        <f t="shared" si="217"/>
        <v>-0.19516366480725245</v>
      </c>
      <c r="AH134">
        <f t="shared" si="217"/>
        <v>-0.22489508435301614</v>
      </c>
      <c r="AI134">
        <f t="shared" si="217"/>
        <v>-0.28302626091558697</v>
      </c>
      <c r="AJ134">
        <f t="shared" si="217"/>
        <v>-0.23927293324409338</v>
      </c>
      <c r="AK134">
        <f t="shared" si="217"/>
        <v>-0.21121498044893597</v>
      </c>
      <c r="AL134">
        <f t="shared" si="217"/>
        <v>-0.24577266937457129</v>
      </c>
      <c r="AM134">
        <f t="shared" si="217"/>
        <v>-0.21716147963666235</v>
      </c>
      <c r="AN134">
        <f t="shared" si="217"/>
        <v>-0.22589733951083085</v>
      </c>
      <c r="AO134">
        <f t="shared" si="217"/>
        <v>-0.19784136845199146</v>
      </c>
      <c r="AP134">
        <f t="shared" si="217"/>
        <v>-0.17960524929972632</v>
      </c>
      <c r="AQ134">
        <f t="shared" si="217"/>
        <v>-0.16346054915303607</v>
      </c>
      <c r="AR134">
        <f t="shared" si="217"/>
        <v>-0.20297334452482671</v>
      </c>
      <c r="AS134">
        <f t="shared" si="217"/>
        <v>-0.16782711064350203</v>
      </c>
      <c r="AT134">
        <f t="shared" si="217"/>
        <v>-0.19164488425483878</v>
      </c>
      <c r="AU134">
        <f t="shared" si="217"/>
        <v>-0.14803607882740427</v>
      </c>
      <c r="AV134">
        <f t="shared" si="217"/>
        <v>-0.17173776325430973</v>
      </c>
      <c r="AW134">
        <f t="shared" si="217"/>
        <v>-0.19007151025401609</v>
      </c>
      <c r="AX134">
        <f t="shared" si="217"/>
        <v>-0.21803163942803364</v>
      </c>
      <c r="AY134">
        <f t="shared" si="217"/>
        <v>-0.178409219974039</v>
      </c>
      <c r="AZ134">
        <f t="shared" si="217"/>
        <v>-0.20493533166554098</v>
      </c>
      <c r="BA134">
        <f t="shared" si="217"/>
        <v>-0.20064847348683881</v>
      </c>
      <c r="BB134">
        <f t="shared" si="217"/>
        <v>-0.19674507745967881</v>
      </c>
      <c r="BC134">
        <f t="shared" si="217"/>
        <v>-0.216292076365108</v>
      </c>
      <c r="BD134">
        <f t="shared" si="217"/>
        <v>-0.23952703056473379</v>
      </c>
      <c r="BE134">
        <f t="shared" si="217"/>
        <v>-0.23205816870378379</v>
      </c>
      <c r="BF134">
        <f t="shared" si="217"/>
        <v>-0.24846135929849961</v>
      </c>
      <c r="BG134">
        <f t="shared" si="217"/>
        <v>-0.28568406978910793</v>
      </c>
      <c r="BH134">
        <f t="shared" si="217"/>
        <v>-0.26526847761488087</v>
      </c>
      <c r="BI134">
        <f t="shared" si="217"/>
        <v>-0.25321623557050243</v>
      </c>
      <c r="BJ134">
        <f t="shared" si="217"/>
        <v>-0.27470003822861183</v>
      </c>
    </row>
    <row r="135" spans="2:63" x14ac:dyDescent="0.25">
      <c r="D135" s="141" t="s">
        <v>351</v>
      </c>
      <c r="E135" t="s">
        <v>351</v>
      </c>
      <c r="F135" t="s">
        <v>351</v>
      </c>
      <c r="G135" s="141" t="s">
        <v>16</v>
      </c>
      <c r="H135" s="1" t="s">
        <v>16</v>
      </c>
      <c r="I135" s="7" t="s">
        <v>16</v>
      </c>
      <c r="J135" s="141" t="s">
        <v>150</v>
      </c>
      <c r="K135" t="s">
        <v>150</v>
      </c>
      <c r="L135" s="7" t="s">
        <v>150</v>
      </c>
      <c r="M135" t="s">
        <v>18</v>
      </c>
      <c r="N135" t="s">
        <v>18</v>
      </c>
      <c r="O135" t="s">
        <v>18</v>
      </c>
      <c r="P135" s="141" t="s">
        <v>152</v>
      </c>
      <c r="Q135" t="s">
        <v>152</v>
      </c>
      <c r="R135" s="7" t="s">
        <v>152</v>
      </c>
      <c r="S135" t="s">
        <v>151</v>
      </c>
      <c r="T135" t="s">
        <v>151</v>
      </c>
      <c r="U135" s="7" t="s">
        <v>151</v>
      </c>
      <c r="V135" t="s">
        <v>1</v>
      </c>
      <c r="W135" t="s">
        <v>1</v>
      </c>
      <c r="X135" s="7" t="s">
        <v>1</v>
      </c>
      <c r="AE135">
        <v>2002</v>
      </c>
      <c r="AF135">
        <f t="shared" ref="AF135:BJ135" si="218">LN(AF72)</f>
        <v>-0.2207713671691541</v>
      </c>
      <c r="AG135">
        <f t="shared" si="218"/>
        <v>-0.23407811636698939</v>
      </c>
      <c r="AH135">
        <f t="shared" si="218"/>
        <v>-0.26370516307033265</v>
      </c>
      <c r="AI135">
        <f t="shared" si="218"/>
        <v>-0.27377916728278956</v>
      </c>
      <c r="AJ135">
        <f t="shared" si="218"/>
        <v>-0.18368248243329607</v>
      </c>
      <c r="AK135">
        <f t="shared" si="218"/>
        <v>-0.20628643424778687</v>
      </c>
      <c r="AL135">
        <f t="shared" si="218"/>
        <v>-0.22326855912736079</v>
      </c>
      <c r="AM135">
        <f t="shared" si="218"/>
        <v>-0.22002342397796612</v>
      </c>
      <c r="AN135">
        <f t="shared" si="218"/>
        <v>-0.23420449867363469</v>
      </c>
      <c r="AO135">
        <f t="shared" si="218"/>
        <v>-0.23546920100484667</v>
      </c>
      <c r="AP135">
        <f t="shared" si="218"/>
        <v>-0.21840479696703638</v>
      </c>
      <c r="AQ135">
        <f t="shared" si="218"/>
        <v>-0.16865536603014003</v>
      </c>
      <c r="AR135">
        <f t="shared" si="218"/>
        <v>-0.23978119246723298</v>
      </c>
      <c r="AS135">
        <f t="shared" si="218"/>
        <v>-0.18608864336319861</v>
      </c>
      <c r="AT135">
        <f t="shared" si="218"/>
        <v>-0.21430770265181034</v>
      </c>
      <c r="AU135">
        <f t="shared" si="218"/>
        <v>-0.2060406434145475</v>
      </c>
      <c r="AV135">
        <f t="shared" si="218"/>
        <v>-0.1839228381609285</v>
      </c>
      <c r="AW135">
        <f t="shared" si="218"/>
        <v>-0.19650162036778859</v>
      </c>
      <c r="AX135">
        <f t="shared" si="218"/>
        <v>-0.19091840401947283</v>
      </c>
      <c r="AY135">
        <f t="shared" si="218"/>
        <v>-0.19784136845199146</v>
      </c>
      <c r="AZ135">
        <f t="shared" si="218"/>
        <v>-0.16522847936777718</v>
      </c>
      <c r="BA135">
        <f t="shared" si="218"/>
        <v>-0.20272836657161725</v>
      </c>
      <c r="BB135">
        <f t="shared" si="218"/>
        <v>-0.20370863867560235</v>
      </c>
      <c r="BC135">
        <f t="shared" si="218"/>
        <v>-0.21146204654037185</v>
      </c>
      <c r="BD135">
        <f t="shared" si="218"/>
        <v>-0.21790728451896338</v>
      </c>
      <c r="BE135">
        <f t="shared" si="218"/>
        <v>-0.23952703056473379</v>
      </c>
      <c r="BF135">
        <f t="shared" si="218"/>
        <v>-0.2383841007304946</v>
      </c>
      <c r="BG135">
        <f t="shared" si="218"/>
        <v>-0.25282986168457017</v>
      </c>
      <c r="BH135">
        <f t="shared" si="218"/>
        <v>-0.26032634244192565</v>
      </c>
      <c r="BI135">
        <f t="shared" si="218"/>
        <v>-0.27062831788595337</v>
      </c>
      <c r="BJ135">
        <f t="shared" si="218"/>
        <v>-0.27417372242698868</v>
      </c>
    </row>
    <row r="136" spans="2:63" x14ac:dyDescent="0.25">
      <c r="B136" s="69">
        <v>2000</v>
      </c>
      <c r="C136" s="69"/>
      <c r="D136" s="268">
        <v>0.83179999999999998</v>
      </c>
      <c r="E136" s="145">
        <v>0.83430000000000004</v>
      </c>
      <c r="F136" s="267">
        <v>0.86170000000000002</v>
      </c>
      <c r="G136" s="266">
        <v>8.5000000000000006E-3</v>
      </c>
      <c r="H136" s="145">
        <v>6.3E-3</v>
      </c>
      <c r="I136" s="267">
        <v>4.1000000000000003E-3</v>
      </c>
      <c r="J136" s="266">
        <v>0.81420000000000003</v>
      </c>
      <c r="K136" s="145">
        <v>0.82150000000000001</v>
      </c>
      <c r="L136" s="267">
        <v>0.85340000000000005</v>
      </c>
      <c r="M136" s="266">
        <v>0.8478</v>
      </c>
      <c r="N136" s="145">
        <v>0.84630000000000005</v>
      </c>
      <c r="O136" s="267">
        <v>0.86950000000000005</v>
      </c>
      <c r="P136" s="266">
        <v>1.9700000000000051E-2</v>
      </c>
      <c r="Q136" s="145">
        <v>1.2499999999999956E-2</v>
      </c>
      <c r="R136" s="267">
        <v>1.1199999999999988E-2</v>
      </c>
      <c r="S136" s="266">
        <v>1.7999999999999905E-2</v>
      </c>
      <c r="T136" s="145">
        <v>1.1600000000000055E-2</v>
      </c>
      <c r="U136" s="267">
        <v>1.0399999999999965E-2</v>
      </c>
      <c r="V136" s="69">
        <v>1951</v>
      </c>
      <c r="W136" s="69">
        <v>3586</v>
      </c>
      <c r="X136" s="243">
        <v>7320</v>
      </c>
      <c r="AE136">
        <v>2003</v>
      </c>
      <c r="AF136">
        <f t="shared" ref="AF136:BJ136" si="219">LN(AF73)</f>
        <v>-0.21517538166503289</v>
      </c>
      <c r="AG136">
        <f t="shared" si="219"/>
        <v>-0.24666809636116685</v>
      </c>
      <c r="AH136">
        <f t="shared" si="219"/>
        <v>-0.21418380994273781</v>
      </c>
      <c r="AI136">
        <f t="shared" si="219"/>
        <v>-0.20899412820979019</v>
      </c>
      <c r="AJ136">
        <f t="shared" si="219"/>
        <v>-0.19479907830506729</v>
      </c>
      <c r="AK136">
        <f t="shared" si="219"/>
        <v>-0.21368839254345465</v>
      </c>
      <c r="AL136">
        <f t="shared" si="219"/>
        <v>-0.18608864336319861</v>
      </c>
      <c r="AM136">
        <f t="shared" si="219"/>
        <v>-0.20924064614521828</v>
      </c>
      <c r="AN136">
        <f t="shared" si="219"/>
        <v>-0.22439433321586233</v>
      </c>
      <c r="AO136">
        <f t="shared" si="219"/>
        <v>-0.21344077585282462</v>
      </c>
      <c r="AP136">
        <f t="shared" si="219"/>
        <v>-0.18922533311074907</v>
      </c>
      <c r="AQ136">
        <f t="shared" si="219"/>
        <v>-0.16818199324023547</v>
      </c>
      <c r="AR136">
        <f t="shared" si="219"/>
        <v>-0.18548656013711121</v>
      </c>
      <c r="AS136">
        <f t="shared" si="219"/>
        <v>-0.15899573149045795</v>
      </c>
      <c r="AT136">
        <f t="shared" si="219"/>
        <v>-0.17471059379261952</v>
      </c>
      <c r="AU136">
        <f t="shared" si="219"/>
        <v>-0.15782408519356722</v>
      </c>
      <c r="AV136">
        <f t="shared" si="219"/>
        <v>-0.16475672561448274</v>
      </c>
      <c r="AW136">
        <f t="shared" si="219"/>
        <v>-0.19249311211545109</v>
      </c>
      <c r="AX136">
        <f t="shared" si="219"/>
        <v>-0.17602144424547475</v>
      </c>
      <c r="AY136">
        <f t="shared" si="219"/>
        <v>-0.18850060787067011</v>
      </c>
      <c r="AZ136">
        <f t="shared" si="219"/>
        <v>-0.18825914946070793</v>
      </c>
      <c r="BA136">
        <f t="shared" si="219"/>
        <v>-0.20089294237939007</v>
      </c>
      <c r="BB136">
        <f t="shared" si="219"/>
        <v>-0.22176949576106589</v>
      </c>
      <c r="BC136">
        <f t="shared" si="219"/>
        <v>-0.22226893390354896</v>
      </c>
      <c r="BD136">
        <f t="shared" si="219"/>
        <v>-0.20028188217094745</v>
      </c>
      <c r="BE136">
        <f t="shared" si="219"/>
        <v>-0.21616793757778455</v>
      </c>
      <c r="BF136">
        <f t="shared" si="219"/>
        <v>-0.24641217825356412</v>
      </c>
      <c r="BG136">
        <f t="shared" si="219"/>
        <v>-0.2366088022677803</v>
      </c>
      <c r="BH136">
        <f t="shared" si="219"/>
        <v>-0.27089050981194412</v>
      </c>
      <c r="BI136">
        <f t="shared" si="219"/>
        <v>-0.24923088607752822</v>
      </c>
      <c r="BJ136">
        <f t="shared" si="219"/>
        <v>-0.26879489673329865</v>
      </c>
    </row>
    <row r="137" spans="2:63" x14ac:dyDescent="0.25">
      <c r="B137" s="69">
        <v>2001</v>
      </c>
      <c r="C137" s="69"/>
      <c r="D137" s="266">
        <v>0.82740000000000002</v>
      </c>
      <c r="E137" s="145">
        <v>0.85399999999999998</v>
      </c>
      <c r="F137" s="267">
        <v>0.85580000000000001</v>
      </c>
      <c r="G137" s="266">
        <v>8.0999999999999996E-3</v>
      </c>
      <c r="H137" s="145">
        <v>5.8999999999999999E-3</v>
      </c>
      <c r="I137" s="267">
        <v>4.1000000000000003E-3</v>
      </c>
      <c r="J137" s="266">
        <v>0.81089999999999995</v>
      </c>
      <c r="K137" s="145">
        <v>0.84209999999999996</v>
      </c>
      <c r="L137" s="267">
        <v>0.84750000000000003</v>
      </c>
      <c r="M137" s="266">
        <v>0.84260000000000002</v>
      </c>
      <c r="N137" s="145">
        <v>0.86509999999999998</v>
      </c>
      <c r="O137" s="267">
        <v>0.86370000000000002</v>
      </c>
      <c r="P137" s="266">
        <v>1.9700000000000051E-2</v>
      </c>
      <c r="Q137" s="145">
        <v>1.2499999999999956E-2</v>
      </c>
      <c r="R137" s="267">
        <v>1.1199999999999988E-2</v>
      </c>
      <c r="S137" s="266">
        <v>1.7999999999999905E-2</v>
      </c>
      <c r="T137" s="145">
        <v>1.1600000000000055E-2</v>
      </c>
      <c r="U137" s="267">
        <v>1.0399999999999965E-2</v>
      </c>
      <c r="V137" s="69">
        <v>2242</v>
      </c>
      <c r="W137" s="69">
        <v>3748</v>
      </c>
      <c r="X137" s="243">
        <v>7541</v>
      </c>
      <c r="AE137">
        <v>2004</v>
      </c>
      <c r="AF137">
        <f t="shared" ref="AF137:BJ137" si="220">LN(AF74)</f>
        <v>-0.21964966205995404</v>
      </c>
      <c r="AG137">
        <f t="shared" si="220"/>
        <v>-0.2465401291206058</v>
      </c>
      <c r="AH137">
        <f t="shared" si="220"/>
        <v>-0.26084541849822129</v>
      </c>
      <c r="AI137">
        <f t="shared" si="220"/>
        <v>-0.17578297995437217</v>
      </c>
      <c r="AJ137">
        <f t="shared" si="220"/>
        <v>-0.21455553412767622</v>
      </c>
      <c r="AK137">
        <f t="shared" si="220"/>
        <v>-0.23420449867363469</v>
      </c>
      <c r="AL137">
        <f t="shared" si="220"/>
        <v>-0.1862091035211472</v>
      </c>
      <c r="AM137">
        <f t="shared" si="220"/>
        <v>-0.18404303769229505</v>
      </c>
      <c r="AN137">
        <f t="shared" si="220"/>
        <v>-0.19942702469689366</v>
      </c>
      <c r="AO137">
        <f t="shared" si="220"/>
        <v>-0.17316361900918903</v>
      </c>
      <c r="AP137">
        <f t="shared" si="220"/>
        <v>-0.18596819771415207</v>
      </c>
      <c r="AQ137">
        <f t="shared" si="220"/>
        <v>-0.14029708553872267</v>
      </c>
      <c r="AR137">
        <f t="shared" si="220"/>
        <v>-0.19698859383735851</v>
      </c>
      <c r="AS137">
        <f t="shared" si="220"/>
        <v>-0.16157819565605491</v>
      </c>
      <c r="AT137">
        <f t="shared" si="220"/>
        <v>-0.15525128527129137</v>
      </c>
      <c r="AU137">
        <f t="shared" si="220"/>
        <v>-0.1766178538772766</v>
      </c>
      <c r="AV137">
        <f t="shared" si="220"/>
        <v>-0.14190924618269299</v>
      </c>
      <c r="AW137">
        <f t="shared" si="220"/>
        <v>-0.16593652754463184</v>
      </c>
      <c r="AX137">
        <f t="shared" si="220"/>
        <v>-0.16688137230607669</v>
      </c>
      <c r="AY137">
        <f t="shared" si="220"/>
        <v>-0.18368248243329607</v>
      </c>
      <c r="AZ137">
        <f t="shared" si="220"/>
        <v>-0.18224155999378394</v>
      </c>
      <c r="BA137">
        <f t="shared" si="220"/>
        <v>-0.2010151992412087</v>
      </c>
      <c r="BB137">
        <f t="shared" si="220"/>
        <v>-0.20640935232304455</v>
      </c>
      <c r="BC137">
        <f t="shared" si="220"/>
        <v>-0.19152376755875419</v>
      </c>
      <c r="BD137">
        <f t="shared" si="220"/>
        <v>-0.21306946574273505</v>
      </c>
      <c r="BE137">
        <f t="shared" si="220"/>
        <v>-0.21158560248048083</v>
      </c>
      <c r="BF137">
        <f t="shared" si="220"/>
        <v>-0.22664969064349738</v>
      </c>
      <c r="BG137">
        <f t="shared" si="220"/>
        <v>-0.22251874654536768</v>
      </c>
      <c r="BH137">
        <f t="shared" si="220"/>
        <v>-0.23508962233261038</v>
      </c>
      <c r="BI137">
        <f t="shared" si="220"/>
        <v>-0.23004229300536641</v>
      </c>
      <c r="BJ137">
        <f t="shared" si="220"/>
        <v>-0.25012941639919672</v>
      </c>
    </row>
    <row r="138" spans="2:63" x14ac:dyDescent="0.25">
      <c r="B138">
        <v>2002</v>
      </c>
      <c r="D138" s="268">
        <v>0.82769999999999999</v>
      </c>
      <c r="E138" s="146">
        <v>0.84230000000000005</v>
      </c>
      <c r="F138" s="269">
        <v>0.8579</v>
      </c>
      <c r="G138" s="268">
        <v>8.3000000000000001E-3</v>
      </c>
      <c r="H138" s="146">
        <v>5.8999999999999999E-3</v>
      </c>
      <c r="I138" s="269">
        <v>4.1000000000000003E-3</v>
      </c>
      <c r="J138" s="268">
        <v>0.81079999999999997</v>
      </c>
      <c r="K138" s="146">
        <v>0.83030000000000004</v>
      </c>
      <c r="L138" s="269">
        <v>0.84960000000000002</v>
      </c>
      <c r="M138" s="268">
        <v>0.84330000000000005</v>
      </c>
      <c r="N138" s="146">
        <v>0.85350000000000004</v>
      </c>
      <c r="O138" s="269">
        <v>0.86580000000000001</v>
      </c>
      <c r="P138" s="268">
        <v>2.0199999999999996E-2</v>
      </c>
      <c r="Q138" s="146">
        <v>1.2499999999999956E-2</v>
      </c>
      <c r="R138" s="269">
        <v>1.1199999999999988E-2</v>
      </c>
      <c r="S138" s="268">
        <v>1.8199999999999994E-2</v>
      </c>
      <c r="T138" s="146">
        <v>1.1700000000000044E-2</v>
      </c>
      <c r="U138" s="269">
        <v>1.0399999999999965E-2</v>
      </c>
      <c r="V138">
        <v>2122</v>
      </c>
      <c r="W138">
        <v>3930</v>
      </c>
      <c r="X138" s="7">
        <v>7433</v>
      </c>
      <c r="AE138">
        <v>2005</v>
      </c>
      <c r="AF138">
        <f t="shared" ref="AF138:BJ138" si="221">LN(AF75)</f>
        <v>-0.23901890047249993</v>
      </c>
      <c r="AG138">
        <f t="shared" si="221"/>
        <v>-0.2061635312795255</v>
      </c>
      <c r="AH138">
        <f t="shared" si="221"/>
        <v>-0.19845093872383832</v>
      </c>
      <c r="AI138">
        <f t="shared" si="221"/>
        <v>-0.23357274680474902</v>
      </c>
      <c r="AJ138">
        <f t="shared" si="221"/>
        <v>-0.19650162036778859</v>
      </c>
      <c r="AK138">
        <f t="shared" si="221"/>
        <v>-0.17066970405350712</v>
      </c>
      <c r="AL138">
        <f t="shared" si="221"/>
        <v>-0.15934749323413314</v>
      </c>
      <c r="AM138">
        <f t="shared" si="221"/>
        <v>-0.20481259462948634</v>
      </c>
      <c r="AN138">
        <f t="shared" si="221"/>
        <v>-0.16818199324023547</v>
      </c>
      <c r="AO138">
        <f t="shared" si="221"/>
        <v>-0.15047411335483465</v>
      </c>
      <c r="AP138">
        <f t="shared" si="221"/>
        <v>-0.17173776325430973</v>
      </c>
      <c r="AQ138">
        <f t="shared" si="221"/>
        <v>-0.16346054915303607</v>
      </c>
      <c r="AR138">
        <f t="shared" si="221"/>
        <v>-0.1781701856714786</v>
      </c>
      <c r="AS138">
        <f t="shared" si="221"/>
        <v>-0.16652695089531372</v>
      </c>
      <c r="AT138">
        <f t="shared" si="221"/>
        <v>-0.16865536603014003</v>
      </c>
      <c r="AU138">
        <f t="shared" si="221"/>
        <v>-0.17697587046920257</v>
      </c>
      <c r="AV138">
        <f t="shared" si="221"/>
        <v>-0.14237034129172704</v>
      </c>
      <c r="AW138">
        <f t="shared" si="221"/>
        <v>-0.15993403791632543</v>
      </c>
      <c r="AX138">
        <f t="shared" si="221"/>
        <v>-0.16416734621391255</v>
      </c>
      <c r="AY138">
        <f t="shared" si="221"/>
        <v>-0.18813844211551944</v>
      </c>
      <c r="AZ138">
        <f t="shared" si="221"/>
        <v>-0.20874767103047739</v>
      </c>
      <c r="BA138">
        <f t="shared" si="221"/>
        <v>-0.17721461942580993</v>
      </c>
      <c r="BB138">
        <f t="shared" si="221"/>
        <v>-0.17375832613346673</v>
      </c>
      <c r="BC138">
        <f t="shared" si="221"/>
        <v>-0.19007151025401609</v>
      </c>
      <c r="BD138">
        <f t="shared" si="221"/>
        <v>-0.18657057108336955</v>
      </c>
      <c r="BE138">
        <f t="shared" si="221"/>
        <v>-0.18681162206681948</v>
      </c>
      <c r="BF138">
        <f t="shared" si="221"/>
        <v>-0.2045671657412744</v>
      </c>
      <c r="BG138">
        <f t="shared" si="221"/>
        <v>-0.21927603978772048</v>
      </c>
      <c r="BH138">
        <f t="shared" si="221"/>
        <v>-0.22002342397796612</v>
      </c>
      <c r="BI138">
        <f t="shared" si="221"/>
        <v>-0.22489508435301614</v>
      </c>
      <c r="BJ138">
        <f t="shared" si="221"/>
        <v>-0.23243659822580245</v>
      </c>
    </row>
    <row r="139" spans="2:63" x14ac:dyDescent="0.25">
      <c r="B139">
        <v>2003</v>
      </c>
      <c r="D139" s="268">
        <v>0.84650000000000003</v>
      </c>
      <c r="E139" s="146">
        <v>0.85409999999999997</v>
      </c>
      <c r="F139" s="269">
        <v>0.86099999999999999</v>
      </c>
      <c r="G139" s="268">
        <v>7.7999999999999996E-3</v>
      </c>
      <c r="H139" s="146">
        <v>5.7000000000000002E-3</v>
      </c>
      <c r="I139" s="269">
        <v>4.1000000000000003E-3</v>
      </c>
      <c r="J139" s="268">
        <v>0.83040000000000003</v>
      </c>
      <c r="K139" s="146">
        <v>0.84260000000000002</v>
      </c>
      <c r="L139" s="269">
        <v>0.8528</v>
      </c>
      <c r="M139" s="268">
        <v>0.86109999999999998</v>
      </c>
      <c r="N139" s="146">
        <v>0.8649</v>
      </c>
      <c r="O139" s="269">
        <v>0.86890000000000001</v>
      </c>
      <c r="P139" s="268">
        <v>1.8900000000000028E-2</v>
      </c>
      <c r="Q139" s="146">
        <v>1.2000000000000011E-2</v>
      </c>
      <c r="R139" s="269">
        <v>1.0900000000000021E-2</v>
      </c>
      <c r="S139" s="268">
        <v>1.7000000000000015E-2</v>
      </c>
      <c r="T139" s="146">
        <v>1.1199999999999988E-2</v>
      </c>
      <c r="U139" s="269">
        <v>1.0099999999999998E-2</v>
      </c>
      <c r="V139">
        <v>2172</v>
      </c>
      <c r="W139">
        <v>3999</v>
      </c>
      <c r="X139" s="7">
        <v>7395</v>
      </c>
      <c r="AE139">
        <v>2006</v>
      </c>
      <c r="AF139">
        <f t="shared" ref="AF139:BJ139" si="222">LN(AF76)</f>
        <v>-0.26162453813249126</v>
      </c>
      <c r="AG139">
        <f t="shared" si="222"/>
        <v>-0.19832899493977146</v>
      </c>
      <c r="AH139">
        <f t="shared" si="222"/>
        <v>-0.21010393780640627</v>
      </c>
      <c r="AI139">
        <f t="shared" si="222"/>
        <v>-0.16983977929189875</v>
      </c>
      <c r="AJ139">
        <f t="shared" si="222"/>
        <v>-0.20346348054738259</v>
      </c>
      <c r="AK139">
        <f t="shared" si="222"/>
        <v>-0.19431316964633272</v>
      </c>
      <c r="AL139">
        <f t="shared" si="222"/>
        <v>-0.17828969568058409</v>
      </c>
      <c r="AM139">
        <f t="shared" si="222"/>
        <v>-0.18717330752497896</v>
      </c>
      <c r="AN139">
        <f t="shared" si="222"/>
        <v>-0.2289101462085468</v>
      </c>
      <c r="AO139">
        <f t="shared" si="222"/>
        <v>-0.24321871574526077</v>
      </c>
      <c r="AP139">
        <f t="shared" si="222"/>
        <v>-0.15303463616906182</v>
      </c>
      <c r="AQ139">
        <f t="shared" si="222"/>
        <v>-0.17078832098028163</v>
      </c>
      <c r="AR139">
        <f t="shared" si="222"/>
        <v>-0.1621660505903903</v>
      </c>
      <c r="AS139">
        <f t="shared" si="222"/>
        <v>-0.1651105200636003</v>
      </c>
      <c r="AT139">
        <f t="shared" si="222"/>
        <v>-0.14942851349192912</v>
      </c>
      <c r="AU139">
        <f t="shared" si="222"/>
        <v>-0.16617265505458373</v>
      </c>
      <c r="AV139">
        <f t="shared" si="222"/>
        <v>-0.18874212459687742</v>
      </c>
      <c r="AW139">
        <f t="shared" si="222"/>
        <v>-0.13926206733350766</v>
      </c>
      <c r="AX139">
        <f t="shared" si="222"/>
        <v>-0.1658184846949404</v>
      </c>
      <c r="AY139">
        <f t="shared" si="222"/>
        <v>-0.16972127481821622</v>
      </c>
      <c r="AZ139">
        <f t="shared" si="222"/>
        <v>-0.1778117413161264</v>
      </c>
      <c r="BA139">
        <f t="shared" si="222"/>
        <v>-0.1988168593231521</v>
      </c>
      <c r="BB139">
        <f t="shared" si="222"/>
        <v>-0.17996433722027641</v>
      </c>
      <c r="BC139">
        <f t="shared" si="222"/>
        <v>-0.17173776325430973</v>
      </c>
      <c r="BD139">
        <f t="shared" si="222"/>
        <v>-0.18344218446265767</v>
      </c>
      <c r="BE139">
        <f t="shared" si="222"/>
        <v>-0.19979330270599455</v>
      </c>
      <c r="BF139">
        <f t="shared" si="222"/>
        <v>-0.20591777064914135</v>
      </c>
      <c r="BG139">
        <f t="shared" si="222"/>
        <v>-0.21381222388532545</v>
      </c>
      <c r="BH139">
        <f t="shared" si="222"/>
        <v>-0.22151987019811217</v>
      </c>
      <c r="BI139">
        <f t="shared" si="222"/>
        <v>-0.23420449867363469</v>
      </c>
      <c r="BJ139">
        <f t="shared" si="222"/>
        <v>-0.2366088022677803</v>
      </c>
    </row>
    <row r="140" spans="2:63" x14ac:dyDescent="0.25">
      <c r="B140">
        <v>2004</v>
      </c>
      <c r="D140" s="268">
        <v>0.84250000000000003</v>
      </c>
      <c r="E140" s="146">
        <v>0.86499999999999999</v>
      </c>
      <c r="F140" s="269">
        <v>0.8669</v>
      </c>
      <c r="G140" s="268">
        <v>7.7000000000000002E-3</v>
      </c>
      <c r="H140" s="146">
        <v>5.3E-3</v>
      </c>
      <c r="I140" s="269">
        <v>4.0000000000000001E-3</v>
      </c>
      <c r="J140" s="268">
        <v>0.82669999999999999</v>
      </c>
      <c r="K140" s="146">
        <v>0.85419999999999996</v>
      </c>
      <c r="L140" s="269">
        <v>0.85880000000000001</v>
      </c>
      <c r="M140" s="268">
        <v>0.85699999999999998</v>
      </c>
      <c r="N140" s="146">
        <v>0.87509999999999999</v>
      </c>
      <c r="O140" s="269">
        <v>0.87450000000000006</v>
      </c>
      <c r="P140" s="268">
        <v>1.870000000000005E-2</v>
      </c>
      <c r="Q140" s="146">
        <v>1.1500000000000066E-2</v>
      </c>
      <c r="R140" s="269">
        <v>1.0399999999999965E-2</v>
      </c>
      <c r="S140" s="268">
        <v>1.6799999999999926E-2</v>
      </c>
      <c r="T140" s="146">
        <v>1.0599999999999943E-2</v>
      </c>
      <c r="U140" s="269">
        <v>9.5999999999999419E-3</v>
      </c>
      <c r="V140">
        <v>2258</v>
      </c>
      <c r="W140">
        <v>4242</v>
      </c>
      <c r="X140" s="7">
        <v>7497</v>
      </c>
      <c r="AE140">
        <v>2007</v>
      </c>
      <c r="AF140">
        <f t="shared" ref="AF140:BJ140" si="223">LN(AF77)</f>
        <v>-0.23344644431010689</v>
      </c>
      <c r="AG140">
        <f t="shared" si="223"/>
        <v>-0.20690117576834516</v>
      </c>
      <c r="AH140">
        <f t="shared" si="223"/>
        <v>-0.17078832098028163</v>
      </c>
      <c r="AI140">
        <f t="shared" si="223"/>
        <v>-0.17126292943722088</v>
      </c>
      <c r="AJ140">
        <f t="shared" si="223"/>
        <v>-0.17649854349116598</v>
      </c>
      <c r="AK140">
        <f t="shared" si="223"/>
        <v>-0.13719523917784482</v>
      </c>
      <c r="AL140">
        <f t="shared" si="223"/>
        <v>-0.13524714940802574</v>
      </c>
      <c r="AM140">
        <f t="shared" si="223"/>
        <v>-0.18874212459687742</v>
      </c>
      <c r="AN140">
        <f t="shared" si="223"/>
        <v>-0.20125975781420549</v>
      </c>
      <c r="AO140">
        <f t="shared" si="223"/>
        <v>-0.2016267078519601</v>
      </c>
      <c r="AP140">
        <f t="shared" si="223"/>
        <v>-0.15350089098576122</v>
      </c>
      <c r="AQ140">
        <f t="shared" si="223"/>
        <v>-0.17078832098028163</v>
      </c>
      <c r="AR140">
        <f t="shared" si="223"/>
        <v>-0.18910450909078697</v>
      </c>
      <c r="AS140">
        <f t="shared" si="223"/>
        <v>-0.15993403791632543</v>
      </c>
      <c r="AT140">
        <f t="shared" si="223"/>
        <v>-0.15770699603003552</v>
      </c>
      <c r="AU140">
        <f t="shared" si="223"/>
        <v>-0.18693216935163784</v>
      </c>
      <c r="AV140">
        <f t="shared" si="223"/>
        <v>-0.15420068107730001</v>
      </c>
      <c r="AW140">
        <f t="shared" si="223"/>
        <v>-0.16877374424868608</v>
      </c>
      <c r="AX140">
        <f t="shared" si="223"/>
        <v>-0.14908022301415269</v>
      </c>
      <c r="AY140">
        <f t="shared" si="223"/>
        <v>-0.15128811421378163</v>
      </c>
      <c r="AZ140">
        <f t="shared" si="223"/>
        <v>-0.1710255970521031</v>
      </c>
      <c r="BA140">
        <f t="shared" si="223"/>
        <v>-0.15256859864460678</v>
      </c>
      <c r="BB140">
        <f t="shared" si="223"/>
        <v>-0.16699954069617001</v>
      </c>
      <c r="BC140">
        <f t="shared" si="223"/>
        <v>-0.19200832238349846</v>
      </c>
      <c r="BD140">
        <f t="shared" si="223"/>
        <v>-0.19893886261739238</v>
      </c>
      <c r="BE140">
        <f t="shared" si="223"/>
        <v>-0.19261434627938692</v>
      </c>
      <c r="BF140">
        <f t="shared" si="223"/>
        <v>-0.19309942996583307</v>
      </c>
      <c r="BG140">
        <f t="shared" si="223"/>
        <v>-0.19698859383735851</v>
      </c>
      <c r="BH140">
        <f t="shared" si="223"/>
        <v>-0.22765370679209582</v>
      </c>
      <c r="BI140">
        <f t="shared" si="223"/>
        <v>-0.22214405098112627</v>
      </c>
      <c r="BJ140">
        <f t="shared" si="223"/>
        <v>-0.22164467519047384</v>
      </c>
    </row>
    <row r="141" spans="2:63" x14ac:dyDescent="0.25">
      <c r="B141">
        <v>2005</v>
      </c>
      <c r="D141" s="268">
        <v>0.85099999999999998</v>
      </c>
      <c r="E141" s="146">
        <v>0.87370000000000003</v>
      </c>
      <c r="F141" s="269">
        <v>0.86609999999999998</v>
      </c>
      <c r="G141" s="268">
        <v>7.4999999999999997E-3</v>
      </c>
      <c r="H141" s="146">
        <v>5.1000000000000004E-3</v>
      </c>
      <c r="I141" s="269">
        <v>4.0000000000000001E-3</v>
      </c>
      <c r="J141" s="268">
        <v>0.8357</v>
      </c>
      <c r="K141" s="146">
        <v>0.86319999999999997</v>
      </c>
      <c r="L141" s="269">
        <v>0.85809999999999997</v>
      </c>
      <c r="M141" s="268">
        <v>0.86499999999999999</v>
      </c>
      <c r="N141" s="146">
        <v>0.88339999999999996</v>
      </c>
      <c r="O141" s="269">
        <v>0.87370000000000003</v>
      </c>
      <c r="P141" s="268">
        <v>1.7699999999999938E-2</v>
      </c>
      <c r="Q141" s="146">
        <v>1.1099999999999999E-2</v>
      </c>
      <c r="R141" s="269">
        <v>1.0099999999999998E-2</v>
      </c>
      <c r="S141" s="268">
        <v>1.5800000000000036E-2</v>
      </c>
      <c r="T141" s="146">
        <v>1.0300000000000087E-2</v>
      </c>
      <c r="U141" s="269">
        <v>9.5000000000000639E-3</v>
      </c>
      <c r="V141">
        <v>2309</v>
      </c>
      <c r="W141">
        <v>4342</v>
      </c>
      <c r="X141" s="7">
        <v>7673</v>
      </c>
      <c r="AE141">
        <v>2008</v>
      </c>
      <c r="AF141">
        <f t="shared" ref="AF141:BJ141" si="224">LN(AF78)</f>
        <v>-0.25527942134428017</v>
      </c>
      <c r="AG141">
        <f t="shared" si="224"/>
        <v>-0.14421685076040894</v>
      </c>
      <c r="AH141">
        <f t="shared" si="224"/>
        <v>-0.19116050546115904</v>
      </c>
      <c r="AI141">
        <f t="shared" si="224"/>
        <v>-0.17221282264566681</v>
      </c>
      <c r="AJ141">
        <f t="shared" si="224"/>
        <v>-0.22089607877373052</v>
      </c>
      <c r="AK141">
        <f t="shared" si="224"/>
        <v>-0.13387430855632779</v>
      </c>
      <c r="AL141">
        <f t="shared" si="224"/>
        <v>-0.16794539084944746</v>
      </c>
      <c r="AM141">
        <f t="shared" si="224"/>
        <v>-0.15163717466295976</v>
      </c>
      <c r="AN141">
        <f t="shared" si="224"/>
        <v>-0.19407030382850268</v>
      </c>
      <c r="AO141">
        <f t="shared" si="224"/>
        <v>-0.16287193297264138</v>
      </c>
      <c r="AP141">
        <f t="shared" si="224"/>
        <v>-0.18693216935163784</v>
      </c>
      <c r="AQ141">
        <f t="shared" si="224"/>
        <v>-0.16770884442610914</v>
      </c>
      <c r="AR141">
        <f t="shared" si="224"/>
        <v>-0.14479458490323338</v>
      </c>
      <c r="AS141">
        <f t="shared" si="224"/>
        <v>-0.13375999017952425</v>
      </c>
      <c r="AT141">
        <f t="shared" si="224"/>
        <v>-0.15221921297751109</v>
      </c>
      <c r="AU141">
        <f t="shared" si="224"/>
        <v>-0.14664558034148473</v>
      </c>
      <c r="AV141">
        <f t="shared" si="224"/>
        <v>-0.15817543496587633</v>
      </c>
      <c r="AW141">
        <f t="shared" si="224"/>
        <v>-0.16146066612662541</v>
      </c>
      <c r="AX141">
        <f t="shared" si="224"/>
        <v>-0.1585269082282374</v>
      </c>
      <c r="AY141">
        <f t="shared" si="224"/>
        <v>-0.16193086714622057</v>
      </c>
      <c r="AZ141">
        <f t="shared" si="224"/>
        <v>-0.14156356432178688</v>
      </c>
      <c r="BA141">
        <f t="shared" si="224"/>
        <v>-0.16063834596281262</v>
      </c>
      <c r="BB141">
        <f t="shared" si="224"/>
        <v>-0.16723591937591381</v>
      </c>
      <c r="BC141">
        <f t="shared" si="224"/>
        <v>-0.18200160798303458</v>
      </c>
      <c r="BD141">
        <f t="shared" si="224"/>
        <v>-0.19394889303493401</v>
      </c>
      <c r="BE141">
        <f t="shared" si="224"/>
        <v>-0.18032355413128162</v>
      </c>
      <c r="BF141">
        <f t="shared" si="224"/>
        <v>-0.19674507745967881</v>
      </c>
      <c r="BG141">
        <f t="shared" si="224"/>
        <v>-0.19091840401947283</v>
      </c>
      <c r="BH141">
        <f t="shared" si="224"/>
        <v>-0.20346348054738259</v>
      </c>
      <c r="BI141">
        <f t="shared" si="224"/>
        <v>-0.21331699049647421</v>
      </c>
      <c r="BJ141">
        <f t="shared" si="224"/>
        <v>-0.21703723288244897</v>
      </c>
    </row>
    <row r="142" spans="2:63" x14ac:dyDescent="0.25">
      <c r="B142">
        <v>2006</v>
      </c>
      <c r="D142" s="268">
        <v>0.86040000000000005</v>
      </c>
      <c r="E142" s="146">
        <v>0.8609</v>
      </c>
      <c r="F142" s="269">
        <v>0.87070000000000003</v>
      </c>
      <c r="G142" s="268">
        <v>7.3000000000000001E-3</v>
      </c>
      <c r="H142" s="146">
        <v>5.4000000000000003E-3</v>
      </c>
      <c r="I142" s="269">
        <v>3.8999999999999998E-3</v>
      </c>
      <c r="J142" s="268">
        <v>0.84540000000000004</v>
      </c>
      <c r="K142" s="146">
        <v>0.85</v>
      </c>
      <c r="L142" s="269">
        <v>0.86280000000000001</v>
      </c>
      <c r="M142" s="268">
        <v>0.87409999999999999</v>
      </c>
      <c r="N142" s="146">
        <v>0.871</v>
      </c>
      <c r="O142" s="269">
        <v>0.87819999999999998</v>
      </c>
      <c r="P142" s="268">
        <v>1.8199999999999994E-2</v>
      </c>
      <c r="Q142" s="146">
        <v>1.1600000000000055E-2</v>
      </c>
      <c r="R142" s="269">
        <v>9.9000000000000199E-3</v>
      </c>
      <c r="S142" s="268">
        <v>1.6299999999999981E-2</v>
      </c>
      <c r="T142" s="146">
        <v>1.0800000000000032E-2</v>
      </c>
      <c r="U142" s="269">
        <v>9.199999999999986E-3</v>
      </c>
      <c r="V142">
        <v>2277</v>
      </c>
      <c r="W142">
        <v>4308</v>
      </c>
      <c r="X142" s="7">
        <v>7656</v>
      </c>
      <c r="AE142">
        <v>2009</v>
      </c>
      <c r="AF142">
        <f t="shared" ref="AF142:BJ142" si="225">LN(AF79)</f>
        <v>-0.19808515197343279</v>
      </c>
      <c r="AG142">
        <f t="shared" si="225"/>
        <v>-0.23193205734728903</v>
      </c>
      <c r="AH142">
        <f t="shared" si="225"/>
        <v>-0.18404303769229505</v>
      </c>
      <c r="AI142">
        <f t="shared" si="225"/>
        <v>-0.14029708553872267</v>
      </c>
      <c r="AJ142">
        <f t="shared" si="225"/>
        <v>-0.15186994933812625</v>
      </c>
      <c r="AK142">
        <f t="shared" si="225"/>
        <v>-0.14931240318700914</v>
      </c>
      <c r="AL142">
        <f t="shared" si="225"/>
        <v>-0.15198635699788171</v>
      </c>
      <c r="AM142">
        <f t="shared" si="225"/>
        <v>-0.14676138139540371</v>
      </c>
      <c r="AN142">
        <f t="shared" si="225"/>
        <v>-0.20714717822961048</v>
      </c>
      <c r="AO142">
        <f t="shared" si="225"/>
        <v>-0.16322506110296622</v>
      </c>
      <c r="AP142">
        <f t="shared" si="225"/>
        <v>-0.14629825761729856</v>
      </c>
      <c r="AQ142">
        <f t="shared" si="225"/>
        <v>-0.15303463616906182</v>
      </c>
      <c r="AR142">
        <f t="shared" si="225"/>
        <v>-0.15536808723369711</v>
      </c>
      <c r="AS142">
        <f t="shared" si="225"/>
        <v>-0.15501772226660926</v>
      </c>
      <c r="AT142">
        <f t="shared" si="225"/>
        <v>-0.16193086714622057</v>
      </c>
      <c r="AU142">
        <f t="shared" si="225"/>
        <v>-0.15665381004537685</v>
      </c>
      <c r="AV142">
        <f t="shared" si="225"/>
        <v>-0.13983694518779927</v>
      </c>
      <c r="AW142">
        <f t="shared" si="225"/>
        <v>-0.13330284731442033</v>
      </c>
      <c r="AX142">
        <f t="shared" si="225"/>
        <v>-0.16617265505458373</v>
      </c>
      <c r="AY142">
        <f t="shared" si="225"/>
        <v>-0.14156356432178688</v>
      </c>
      <c r="AZ142">
        <f t="shared" si="225"/>
        <v>-0.15770699603003552</v>
      </c>
      <c r="BA142">
        <f t="shared" si="225"/>
        <v>-0.15117178780173862</v>
      </c>
      <c r="BB142">
        <f t="shared" si="225"/>
        <v>-0.1585269082282374</v>
      </c>
      <c r="BC142">
        <f t="shared" si="225"/>
        <v>-0.19019245117452388</v>
      </c>
      <c r="BD142">
        <f t="shared" si="225"/>
        <v>-0.15782408519356722</v>
      </c>
      <c r="BE142">
        <f t="shared" si="225"/>
        <v>-0.18248156959532005</v>
      </c>
      <c r="BF142">
        <f t="shared" si="225"/>
        <v>-0.19297813698248345</v>
      </c>
      <c r="BG142">
        <f t="shared" si="225"/>
        <v>-0.19309942996583307</v>
      </c>
      <c r="BH142">
        <f t="shared" si="225"/>
        <v>-0.2030958560104317</v>
      </c>
      <c r="BI142">
        <f t="shared" si="225"/>
        <v>-0.1743533871447778</v>
      </c>
      <c r="BJ142">
        <f t="shared" si="225"/>
        <v>-0.20052626144880098</v>
      </c>
    </row>
    <row r="143" spans="2:63" x14ac:dyDescent="0.25">
      <c r="B143">
        <v>2007</v>
      </c>
      <c r="D143" s="268">
        <v>0.87319999999999998</v>
      </c>
      <c r="E143" s="146">
        <v>0.86539999999999995</v>
      </c>
      <c r="F143" s="269">
        <v>0.88060000000000005</v>
      </c>
      <c r="G143" s="268">
        <v>7.0000000000000001E-3</v>
      </c>
      <c r="H143" s="146">
        <v>5.1999999999999998E-3</v>
      </c>
      <c r="I143" s="269">
        <v>3.7000000000000002E-3</v>
      </c>
      <c r="J143" s="268">
        <v>0.8589</v>
      </c>
      <c r="K143" s="146">
        <v>0.85470000000000002</v>
      </c>
      <c r="L143" s="269">
        <v>0.87319999999999998</v>
      </c>
      <c r="M143" s="268">
        <v>0.88619999999999999</v>
      </c>
      <c r="N143" s="146">
        <v>0.87529999999999997</v>
      </c>
      <c r="O143" s="269">
        <v>0.88759999999999994</v>
      </c>
      <c r="P143" s="268">
        <v>1.6800000000000037E-2</v>
      </c>
      <c r="Q143" s="146">
        <v>1.1199999999999988E-2</v>
      </c>
      <c r="R143" s="269">
        <v>9.6000000000000529E-3</v>
      </c>
      <c r="S143" s="268">
        <v>1.4900000000000024E-2</v>
      </c>
      <c r="T143" s="146">
        <v>1.0500000000000065E-2</v>
      </c>
      <c r="U143" s="269">
        <v>9.000000000000008E-3</v>
      </c>
      <c r="V143">
        <v>2322</v>
      </c>
      <c r="W143">
        <v>4417</v>
      </c>
      <c r="X143" s="7">
        <v>8126</v>
      </c>
      <c r="AE143">
        <v>2010</v>
      </c>
      <c r="AF143">
        <f t="shared" ref="AF143:BJ143" si="226">LN(AF80)</f>
        <v>-0.15291810642471276</v>
      </c>
      <c r="AG143">
        <f t="shared" si="226"/>
        <v>-0.16369609267078977</v>
      </c>
      <c r="AH143">
        <f t="shared" si="226"/>
        <v>-0.18837987137791856</v>
      </c>
      <c r="AI143">
        <f t="shared" si="226"/>
        <v>-0.19152376755875419</v>
      </c>
      <c r="AJ143">
        <f t="shared" si="226"/>
        <v>-0.13456049339569481</v>
      </c>
      <c r="AK143">
        <f t="shared" si="226"/>
        <v>-0.14041215371674501</v>
      </c>
      <c r="AL143">
        <f t="shared" si="226"/>
        <v>-0.14225504758087126</v>
      </c>
      <c r="AM143">
        <f t="shared" si="226"/>
        <v>-0.13627801829262778</v>
      </c>
      <c r="AN143">
        <f t="shared" si="226"/>
        <v>-0.19091840401947283</v>
      </c>
      <c r="AO143">
        <f t="shared" si="226"/>
        <v>-0.18934617173091908</v>
      </c>
      <c r="AP143">
        <f t="shared" si="226"/>
        <v>-0.1427163022015952</v>
      </c>
      <c r="AQ143">
        <f t="shared" si="226"/>
        <v>-0.1823615575939759</v>
      </c>
      <c r="AR143">
        <f t="shared" si="226"/>
        <v>-0.14757236446713573</v>
      </c>
      <c r="AS143">
        <f t="shared" si="226"/>
        <v>-0.1710255970521031</v>
      </c>
      <c r="AT143">
        <f t="shared" si="226"/>
        <v>-0.13090626984779891</v>
      </c>
      <c r="AU143">
        <f t="shared" si="226"/>
        <v>-0.15501772226660926</v>
      </c>
      <c r="AV143">
        <f t="shared" si="226"/>
        <v>-0.14942851349192912</v>
      </c>
      <c r="AW143">
        <f t="shared" si="226"/>
        <v>-0.13227503930981893</v>
      </c>
      <c r="AX143">
        <f t="shared" si="226"/>
        <v>-0.15338430689935695</v>
      </c>
      <c r="AY143">
        <f t="shared" si="226"/>
        <v>-0.15829257899459342</v>
      </c>
      <c r="AZ143">
        <f t="shared" si="226"/>
        <v>-0.16440305629160962</v>
      </c>
      <c r="BA143">
        <f t="shared" si="226"/>
        <v>-0.16652695089531372</v>
      </c>
      <c r="BB143">
        <f t="shared" si="226"/>
        <v>-0.15981670145388518</v>
      </c>
      <c r="BC143">
        <f t="shared" si="226"/>
        <v>-0.17482969103565912</v>
      </c>
      <c r="BD143">
        <f t="shared" si="226"/>
        <v>-0.16901054273428226</v>
      </c>
      <c r="BE143">
        <f t="shared" si="226"/>
        <v>-0.17900705582612489</v>
      </c>
      <c r="BF143">
        <f t="shared" si="226"/>
        <v>-0.1988168593231521</v>
      </c>
      <c r="BG143">
        <f t="shared" si="226"/>
        <v>-0.18898369966750506</v>
      </c>
      <c r="BH143">
        <f t="shared" si="226"/>
        <v>-0.20714717822961048</v>
      </c>
      <c r="BI143">
        <f t="shared" si="226"/>
        <v>-0.16346054915303607</v>
      </c>
      <c r="BJ143">
        <f t="shared" si="226"/>
        <v>-0.2081317936937718</v>
      </c>
    </row>
    <row r="144" spans="2:63" x14ac:dyDescent="0.25">
      <c r="B144">
        <v>2008</v>
      </c>
      <c r="D144" s="268">
        <v>0.87360000000000004</v>
      </c>
      <c r="E144" s="146">
        <v>0.877</v>
      </c>
      <c r="F144" s="269">
        <v>0.8821</v>
      </c>
      <c r="G144" s="268">
        <v>6.8999999999999999E-3</v>
      </c>
      <c r="H144" s="146">
        <v>4.8999999999999998E-3</v>
      </c>
      <c r="I144" s="269">
        <v>3.5999999999999999E-3</v>
      </c>
      <c r="J144" s="268">
        <v>0.85940000000000005</v>
      </c>
      <c r="K144" s="146">
        <v>0.86699999999999999</v>
      </c>
      <c r="L144" s="269">
        <v>0.87480000000000002</v>
      </c>
      <c r="M144" s="268">
        <v>0.88649999999999995</v>
      </c>
      <c r="N144" s="146">
        <v>0.88639999999999997</v>
      </c>
      <c r="O144" s="269">
        <v>0.88900000000000001</v>
      </c>
      <c r="P144" s="268">
        <v>1.6999999999999904E-2</v>
      </c>
      <c r="Q144" s="146">
        <v>1.0599999999999943E-2</v>
      </c>
      <c r="R144" s="269">
        <v>9.400000000000075E-3</v>
      </c>
      <c r="S144" s="268">
        <v>1.5300000000000091E-2</v>
      </c>
      <c r="T144" s="146">
        <v>9.8000000000000309E-3</v>
      </c>
      <c r="U144" s="269">
        <v>8.799999999999919E-3</v>
      </c>
      <c r="V144">
        <v>2352</v>
      </c>
      <c r="W144">
        <v>4597</v>
      </c>
      <c r="X144" s="7">
        <v>8381</v>
      </c>
      <c r="AE144">
        <v>2011</v>
      </c>
      <c r="AF144">
        <f t="shared" ref="AF144:BJ144" si="227">LN(AF81)</f>
        <v>-0.19309942996583307</v>
      </c>
      <c r="AG144">
        <f t="shared" si="227"/>
        <v>-0.16146066612662541</v>
      </c>
      <c r="AH144">
        <f t="shared" si="227"/>
        <v>-0.17363935641112072</v>
      </c>
      <c r="AI144">
        <f t="shared" si="227"/>
        <v>-0.15595230177388647</v>
      </c>
      <c r="AJ144">
        <f t="shared" si="227"/>
        <v>-0.15117178780173862</v>
      </c>
      <c r="AK144">
        <f t="shared" si="227"/>
        <v>-0.16640883833390552</v>
      </c>
      <c r="AL144">
        <f t="shared" si="227"/>
        <v>-0.17972493094668862</v>
      </c>
      <c r="AM144">
        <f t="shared" si="227"/>
        <v>-0.19055536172105816</v>
      </c>
      <c r="AN144">
        <f t="shared" si="227"/>
        <v>-0.12148989758770987</v>
      </c>
      <c r="AO144">
        <f t="shared" si="227"/>
        <v>-0.14433237088991993</v>
      </c>
      <c r="AP144">
        <f t="shared" si="227"/>
        <v>-0.16901054273428226</v>
      </c>
      <c r="AQ144">
        <f t="shared" si="227"/>
        <v>-0.16099068609212575</v>
      </c>
      <c r="AR144">
        <f t="shared" si="227"/>
        <v>-0.14306238284183775</v>
      </c>
      <c r="AS144">
        <f t="shared" si="227"/>
        <v>-0.16240128935882392</v>
      </c>
      <c r="AT144">
        <f t="shared" si="227"/>
        <v>-0.12953937135498522</v>
      </c>
      <c r="AU144">
        <f t="shared" si="227"/>
        <v>-0.1427163022015952</v>
      </c>
      <c r="AV144">
        <f t="shared" si="227"/>
        <v>-0.14734058789870913</v>
      </c>
      <c r="AW144">
        <f t="shared" si="227"/>
        <v>-0.14456345119135269</v>
      </c>
      <c r="AX144">
        <f t="shared" si="227"/>
        <v>-0.15782408519356722</v>
      </c>
      <c r="AY144">
        <f t="shared" si="227"/>
        <v>-0.15805830465827536</v>
      </c>
      <c r="AZ144">
        <f t="shared" si="227"/>
        <v>-0.15653685782022747</v>
      </c>
      <c r="BA144">
        <f t="shared" si="227"/>
        <v>-0.17316361900918903</v>
      </c>
      <c r="BB144">
        <f t="shared" si="227"/>
        <v>-0.16664507740894702</v>
      </c>
      <c r="BC144">
        <f t="shared" si="227"/>
        <v>-0.16240128935882392</v>
      </c>
      <c r="BD144">
        <f t="shared" si="227"/>
        <v>-0.16099068609212575</v>
      </c>
      <c r="BE144">
        <f t="shared" si="227"/>
        <v>-0.17209403663851877</v>
      </c>
      <c r="BF144">
        <f t="shared" si="227"/>
        <v>-0.18729389842051247</v>
      </c>
      <c r="BG144">
        <f t="shared" si="227"/>
        <v>-0.19237189264745613</v>
      </c>
      <c r="BH144">
        <f t="shared" si="227"/>
        <v>-0.19249311211545109</v>
      </c>
      <c r="BI144">
        <f t="shared" si="227"/>
        <v>-0.18308184574036343</v>
      </c>
      <c r="BJ144">
        <f t="shared" si="227"/>
        <v>-0.19954910246058064</v>
      </c>
    </row>
    <row r="145" spans="2:62" x14ac:dyDescent="0.25">
      <c r="B145">
        <v>2009</v>
      </c>
      <c r="D145" s="268">
        <v>0.87939999999999996</v>
      </c>
      <c r="E145" s="146">
        <v>0.877</v>
      </c>
      <c r="F145" s="269">
        <v>0.8851</v>
      </c>
      <c r="G145" s="268">
        <v>6.6E-3</v>
      </c>
      <c r="H145" s="146">
        <v>4.8999999999999998E-3</v>
      </c>
      <c r="I145" s="269">
        <v>3.5000000000000001E-3</v>
      </c>
      <c r="J145" s="268">
        <v>0.86580000000000001</v>
      </c>
      <c r="K145" s="146">
        <v>0.86699999999999999</v>
      </c>
      <c r="L145" s="269">
        <v>0.878</v>
      </c>
      <c r="M145" s="268">
        <v>0.89170000000000005</v>
      </c>
      <c r="N145" s="146">
        <v>0.88629999999999998</v>
      </c>
      <c r="O145" s="269">
        <v>0.89180000000000004</v>
      </c>
      <c r="P145" s="268">
        <v>1.5900000000000025E-2</v>
      </c>
      <c r="Q145" s="146">
        <v>1.0400000000000076E-2</v>
      </c>
      <c r="R145" s="269">
        <v>9.199999999999986E-3</v>
      </c>
      <c r="S145" s="268">
        <v>1.419999999999999E-2</v>
      </c>
      <c r="T145" s="146">
        <v>9.6999999999999309E-3</v>
      </c>
      <c r="U145" s="269">
        <v>8.5000000000000631E-3</v>
      </c>
      <c r="V145">
        <v>2489</v>
      </c>
      <c r="W145">
        <v>4607</v>
      </c>
      <c r="X145" s="7">
        <v>8587</v>
      </c>
      <c r="AE145">
        <v>2012</v>
      </c>
      <c r="AF145">
        <f t="shared" ref="AF145:BJ145" si="228">LN(AF82)</f>
        <v>-0.25928899795056309</v>
      </c>
      <c r="AG145">
        <f t="shared" si="228"/>
        <v>-0.13845779314756709</v>
      </c>
      <c r="AH145">
        <f t="shared" si="228"/>
        <v>-0.19273559514282734</v>
      </c>
      <c r="AI145">
        <f t="shared" si="228"/>
        <v>-0.14629825761729856</v>
      </c>
      <c r="AJ145">
        <f t="shared" si="228"/>
        <v>-0.16452093216844793</v>
      </c>
      <c r="AK145">
        <f t="shared" si="228"/>
        <v>-0.14410134397425683</v>
      </c>
      <c r="AL145">
        <f t="shared" si="228"/>
        <v>-0.13010868534702039</v>
      </c>
      <c r="AM145">
        <f t="shared" si="228"/>
        <v>-0.14110284097800033</v>
      </c>
      <c r="AN145">
        <f t="shared" si="228"/>
        <v>-0.14908022301415269</v>
      </c>
      <c r="AO145">
        <f t="shared" si="228"/>
        <v>-0.15688775553714449</v>
      </c>
      <c r="AP145">
        <f t="shared" si="228"/>
        <v>-0.13261752461483906</v>
      </c>
      <c r="AQ145">
        <f t="shared" si="228"/>
        <v>-0.15455075984859803</v>
      </c>
      <c r="AR145">
        <f t="shared" si="228"/>
        <v>-0.11395288007603133</v>
      </c>
      <c r="AS145">
        <f t="shared" si="228"/>
        <v>-0.12160282175924887</v>
      </c>
      <c r="AT145">
        <f t="shared" si="228"/>
        <v>-0.14387037041970191</v>
      </c>
      <c r="AU145">
        <f t="shared" si="228"/>
        <v>-0.15186994933812625</v>
      </c>
      <c r="AV145">
        <f t="shared" si="228"/>
        <v>-0.13216090360233898</v>
      </c>
      <c r="AW145">
        <f t="shared" si="228"/>
        <v>-0.14398585052838153</v>
      </c>
      <c r="AX145">
        <f t="shared" si="228"/>
        <v>-0.16381388523821494</v>
      </c>
      <c r="AY145">
        <f t="shared" si="228"/>
        <v>-0.15618608318932875</v>
      </c>
      <c r="AZ145">
        <f t="shared" si="228"/>
        <v>-0.14006698889711844</v>
      </c>
      <c r="BA145">
        <f t="shared" si="228"/>
        <v>-0.14966077455440627</v>
      </c>
      <c r="BB145">
        <f t="shared" si="228"/>
        <v>-0.1726881078257165</v>
      </c>
      <c r="BC145">
        <f t="shared" si="228"/>
        <v>-0.15548490284039498</v>
      </c>
      <c r="BD145">
        <f t="shared" si="228"/>
        <v>-0.16087322558808503</v>
      </c>
      <c r="BE145">
        <f t="shared" si="228"/>
        <v>-0.16995829781055599</v>
      </c>
      <c r="BF145">
        <f t="shared" si="228"/>
        <v>-0.17697587046920257</v>
      </c>
      <c r="BG145">
        <f t="shared" si="228"/>
        <v>-0.17625996541535929</v>
      </c>
      <c r="BH145">
        <f t="shared" si="228"/>
        <v>-0.18560694778548389</v>
      </c>
      <c r="BI145">
        <f t="shared" si="228"/>
        <v>-0.19140266553014723</v>
      </c>
      <c r="BJ145">
        <f t="shared" si="228"/>
        <v>-0.19540679634261007</v>
      </c>
    </row>
    <row r="146" spans="2:62" x14ac:dyDescent="0.25">
      <c r="B146" s="23">
        <v>2010</v>
      </c>
      <c r="C146" s="23"/>
      <c r="D146" s="283">
        <v>0.8821</v>
      </c>
      <c r="E146" s="194">
        <v>0.87419999999999998</v>
      </c>
      <c r="F146" s="284">
        <v>0.88570000000000004</v>
      </c>
      <c r="G146" s="283">
        <v>6.7999999999999996E-3</v>
      </c>
      <c r="H146" s="194">
        <v>5.0000000000000001E-3</v>
      </c>
      <c r="I146" s="284">
        <v>3.5000000000000001E-3</v>
      </c>
      <c r="J146" s="283">
        <v>0.86819999999999997</v>
      </c>
      <c r="K146" s="194">
        <v>0.86409999999999998</v>
      </c>
      <c r="L146" s="284">
        <v>0.87870000000000004</v>
      </c>
      <c r="M146" s="283">
        <v>0.89470000000000005</v>
      </c>
      <c r="N146" s="194">
        <v>0.88360000000000005</v>
      </c>
      <c r="O146" s="284">
        <v>0.89239999999999997</v>
      </c>
      <c r="P146" s="283">
        <v>1.6800000000000037E-2</v>
      </c>
      <c r="Q146" s="194">
        <v>1.0700000000000043E-2</v>
      </c>
      <c r="R146" s="284">
        <v>8.899999999999908E-3</v>
      </c>
      <c r="S146" s="283">
        <v>1.4800000000000035E-2</v>
      </c>
      <c r="T146" s="194">
        <v>9.8999999999999089E-3</v>
      </c>
      <c r="U146" s="284">
        <v>8.3000000000000851E-3</v>
      </c>
      <c r="V146" s="23">
        <v>2307</v>
      </c>
      <c r="W146" s="23">
        <v>4632</v>
      </c>
      <c r="X146" s="149">
        <v>8707</v>
      </c>
      <c r="AE146">
        <v>2013</v>
      </c>
      <c r="AF146">
        <f t="shared" ref="AF146:BJ146" si="229">LN(AF83)</f>
        <v>-0.20837809911373634</v>
      </c>
      <c r="AG146">
        <f t="shared" si="229"/>
        <v>-0.18922533311074907</v>
      </c>
      <c r="AH146">
        <f t="shared" si="229"/>
        <v>-0.13914713141015833</v>
      </c>
      <c r="AI146">
        <f t="shared" si="229"/>
        <v>-0.16995829781055599</v>
      </c>
      <c r="AJ146">
        <f t="shared" si="229"/>
        <v>-0.23369906525372644</v>
      </c>
      <c r="AK146">
        <f t="shared" si="229"/>
        <v>-0.15152080764124226</v>
      </c>
      <c r="AL146">
        <f t="shared" si="229"/>
        <v>-0.13113426802480113</v>
      </c>
      <c r="AM146">
        <f t="shared" si="229"/>
        <v>-0.15070661742470323</v>
      </c>
      <c r="AN146">
        <f t="shared" si="229"/>
        <v>-0.13079229025002351</v>
      </c>
      <c r="AO146">
        <f t="shared" si="229"/>
        <v>-0.13147636278838593</v>
      </c>
      <c r="AP146">
        <f t="shared" si="229"/>
        <v>-0.12058696298911772</v>
      </c>
      <c r="AQ146">
        <f t="shared" si="229"/>
        <v>-0.13903220869555735</v>
      </c>
      <c r="AR146">
        <f t="shared" si="229"/>
        <v>-0.12352448628549743</v>
      </c>
      <c r="AS146">
        <f t="shared" si="229"/>
        <v>-0.14421685076040894</v>
      </c>
      <c r="AT146">
        <f t="shared" si="229"/>
        <v>-0.15560173209457306</v>
      </c>
      <c r="AU146">
        <f t="shared" si="229"/>
        <v>-0.14908022301415269</v>
      </c>
      <c r="AV146">
        <f t="shared" si="229"/>
        <v>-0.13708054054836769</v>
      </c>
      <c r="AW146">
        <f t="shared" si="229"/>
        <v>-0.1457196543494062</v>
      </c>
      <c r="AX146">
        <f t="shared" si="229"/>
        <v>-0.1489641531399582</v>
      </c>
      <c r="AY146">
        <f t="shared" si="229"/>
        <v>-0.16440305629160962</v>
      </c>
      <c r="AZ146">
        <f t="shared" si="229"/>
        <v>-0.12669765304595754</v>
      </c>
      <c r="BA146">
        <f t="shared" si="229"/>
        <v>-0.15466748001213876</v>
      </c>
      <c r="BB146">
        <f t="shared" si="229"/>
        <v>-0.15245212319167678</v>
      </c>
      <c r="BC146">
        <f t="shared" si="229"/>
        <v>-0.17340145941939569</v>
      </c>
      <c r="BD146">
        <f t="shared" si="229"/>
        <v>-0.17138161675562022</v>
      </c>
      <c r="BE146">
        <f t="shared" si="229"/>
        <v>-0.1547842138008664</v>
      </c>
      <c r="BF146">
        <f t="shared" si="229"/>
        <v>-0.18404303769229505</v>
      </c>
      <c r="BG146">
        <f t="shared" si="229"/>
        <v>-0.20260590009666168</v>
      </c>
      <c r="BH146">
        <f t="shared" si="229"/>
        <v>-0.17685651736289631</v>
      </c>
      <c r="BI146">
        <f t="shared" si="229"/>
        <v>-0.18464425216359995</v>
      </c>
      <c r="BJ146">
        <f t="shared" si="229"/>
        <v>-0.18176171353544054</v>
      </c>
    </row>
    <row r="147" spans="2:62" x14ac:dyDescent="0.25">
      <c r="B147" s="23"/>
      <c r="C147" s="264" t="s">
        <v>896</v>
      </c>
      <c r="D147" s="194">
        <f t="shared" ref="D147:I147" si="230">AVERAGE(D137:D146)</f>
        <v>0.85637999999999992</v>
      </c>
      <c r="E147" s="194">
        <f t="shared" si="230"/>
        <v>0.86435999999999991</v>
      </c>
      <c r="F147" s="194">
        <f t="shared" si="230"/>
        <v>0.87119000000000013</v>
      </c>
      <c r="G147" s="194">
        <f t="shared" si="230"/>
        <v>7.3999999999999995E-3</v>
      </c>
      <c r="H147" s="194">
        <f t="shared" si="230"/>
        <v>5.3300000000000005E-3</v>
      </c>
      <c r="I147" s="194">
        <f t="shared" si="230"/>
        <v>3.8500000000000006E-3</v>
      </c>
      <c r="J147" s="194">
        <f t="shared" ref="J147" si="231">AVERAGE(J137:J146)</f>
        <v>0.84122000000000008</v>
      </c>
      <c r="K147" s="194">
        <f t="shared" ref="K147" si="232">AVERAGE(K137:K146)</f>
        <v>0.85351999999999995</v>
      </c>
      <c r="L147" s="194">
        <f t="shared" ref="L147" si="233">AVERAGE(L137:L146)</f>
        <v>0.86342999999999992</v>
      </c>
      <c r="M147" s="194">
        <f t="shared" ref="M147" si="234">AVERAGE(M137:M146)</f>
        <v>0.87021999999999999</v>
      </c>
      <c r="N147" s="194">
        <f t="shared" ref="N147" si="235">AVERAGE(N137:N146)</f>
        <v>0.87446000000000002</v>
      </c>
      <c r="O147" s="194">
        <f t="shared" ref="O147" si="236">AVERAGE(O137:O146)</f>
        <v>0.87856000000000001</v>
      </c>
      <c r="P147" s="194">
        <f t="shared" ref="P147" si="237">AVERAGE(P137:P146)</f>
        <v>1.7990000000000006E-2</v>
      </c>
      <c r="Q147" s="194">
        <f t="shared" ref="Q147" si="238">AVERAGE(Q137:Q146)</f>
        <v>1.1410000000000009E-2</v>
      </c>
      <c r="R147" s="194">
        <f t="shared" ref="R147" si="239">AVERAGE(R137:R146)</f>
        <v>1.008E-2</v>
      </c>
      <c r="S147" s="194">
        <f t="shared" ref="S147" si="240">AVERAGE(S137:S146)</f>
        <v>1.6129999999999999E-2</v>
      </c>
      <c r="T147" s="194">
        <f t="shared" ref="T147" si="241">AVERAGE(T137:T146)</f>
        <v>1.0610000000000008E-2</v>
      </c>
      <c r="U147" s="194">
        <f t="shared" ref="U147" si="242">AVERAGE(U137:U146)</f>
        <v>9.3799999999999994E-3</v>
      </c>
      <c r="X147" s="7"/>
      <c r="AE147">
        <v>2014</v>
      </c>
      <c r="AF147">
        <f t="shared" ref="AF147:BJ147" si="243">LN(AF84)</f>
        <v>-0.13045042938406509</v>
      </c>
      <c r="AG147">
        <f t="shared" si="243"/>
        <v>-0.14110284097800033</v>
      </c>
      <c r="AH147">
        <f t="shared" si="243"/>
        <v>-0.17256926535127631</v>
      </c>
      <c r="AI147">
        <f t="shared" si="243"/>
        <v>-0.18934617173091908</v>
      </c>
      <c r="AJ147">
        <f t="shared" si="243"/>
        <v>-0.13421734211980829</v>
      </c>
      <c r="AK147">
        <f t="shared" si="243"/>
        <v>-0.13467490332660159</v>
      </c>
      <c r="AL147">
        <f t="shared" si="243"/>
        <v>-0.12806067006751765</v>
      </c>
      <c r="AM147">
        <f t="shared" si="243"/>
        <v>-0.13147636278838593</v>
      </c>
      <c r="AN147">
        <f t="shared" si="243"/>
        <v>-0.1273789293298305</v>
      </c>
      <c r="AO147">
        <f t="shared" si="243"/>
        <v>-0.14606677613478347</v>
      </c>
      <c r="AP147">
        <f t="shared" si="243"/>
        <v>-0.16393169168236368</v>
      </c>
      <c r="AQ147">
        <f t="shared" si="243"/>
        <v>-0.14826801666910286</v>
      </c>
      <c r="AR147">
        <f t="shared" si="243"/>
        <v>-0.15221921297751109</v>
      </c>
      <c r="AS147">
        <f t="shared" si="243"/>
        <v>-0.12828802030153089</v>
      </c>
      <c r="AT147">
        <f t="shared" si="243"/>
        <v>-0.13639262490555476</v>
      </c>
      <c r="AU147">
        <f t="shared" si="243"/>
        <v>-0.12375080743617488</v>
      </c>
      <c r="AV147">
        <f t="shared" si="243"/>
        <v>-0.14444790436587304</v>
      </c>
      <c r="AW147">
        <f t="shared" si="243"/>
        <v>-0.13524714940802574</v>
      </c>
      <c r="AX147">
        <f t="shared" si="243"/>
        <v>-0.15408401538271516</v>
      </c>
      <c r="AY147">
        <f t="shared" si="243"/>
        <v>-0.12817433872350817</v>
      </c>
      <c r="AZ147">
        <f t="shared" si="243"/>
        <v>-0.14699302374066012</v>
      </c>
      <c r="BA147">
        <f t="shared" si="243"/>
        <v>-0.14514138566967086</v>
      </c>
      <c r="BB147">
        <f t="shared" si="243"/>
        <v>-0.14479458490323338</v>
      </c>
      <c r="BC147">
        <f t="shared" si="243"/>
        <v>-0.15934749323413314</v>
      </c>
      <c r="BD147">
        <f t="shared" si="243"/>
        <v>-0.14803607882740427</v>
      </c>
      <c r="BE147">
        <f t="shared" si="243"/>
        <v>-0.16912896300797145</v>
      </c>
      <c r="BF147">
        <f t="shared" si="243"/>
        <v>-0.17769228841029233</v>
      </c>
      <c r="BG147">
        <f t="shared" si="243"/>
        <v>-0.16475672561448274</v>
      </c>
      <c r="BH147">
        <f t="shared" si="243"/>
        <v>-0.1895878927859998</v>
      </c>
      <c r="BI147">
        <f t="shared" si="243"/>
        <v>-0.17197526473981037</v>
      </c>
      <c r="BJ147">
        <f t="shared" si="243"/>
        <v>-0.18308184574036343</v>
      </c>
    </row>
    <row r="148" spans="2:62" x14ac:dyDescent="0.25">
      <c r="B148">
        <v>2011</v>
      </c>
      <c r="D148" s="268">
        <v>0.86960000000000004</v>
      </c>
      <c r="E148" s="146">
        <v>0.88560000000000005</v>
      </c>
      <c r="F148" s="269">
        <v>0.88560000000000005</v>
      </c>
      <c r="G148" s="268">
        <v>6.8999999999999999E-3</v>
      </c>
      <c r="H148" s="146">
        <v>4.7000000000000002E-3</v>
      </c>
      <c r="I148" s="269">
        <v>3.5000000000000001E-3</v>
      </c>
      <c r="J148" s="268">
        <v>0.85540000000000005</v>
      </c>
      <c r="K148" s="146">
        <v>0.87609999999999999</v>
      </c>
      <c r="L148" s="269">
        <v>0.87849999999999995</v>
      </c>
      <c r="M148" s="268">
        <v>0.88249999999999995</v>
      </c>
      <c r="N148" s="146">
        <v>0.89449999999999996</v>
      </c>
      <c r="O148" s="269">
        <v>0.89229999999999998</v>
      </c>
      <c r="P148" s="268">
        <v>1.7100000000000004E-2</v>
      </c>
      <c r="Q148" s="146">
        <v>1.0399999999999965E-2</v>
      </c>
      <c r="R148" s="269">
        <v>9.000000000000008E-3</v>
      </c>
      <c r="S148" s="268">
        <v>1.5199999999999991E-2</v>
      </c>
      <c r="T148" s="146">
        <v>9.4999999999999529E-3</v>
      </c>
      <c r="U148" s="269">
        <v>8.2999999999999741E-3</v>
      </c>
      <c r="V148" s="69">
        <v>2414</v>
      </c>
      <c r="W148" s="69">
        <v>4807</v>
      </c>
      <c r="X148" s="243">
        <v>8638</v>
      </c>
      <c r="AE148">
        <v>2015</v>
      </c>
      <c r="AF148">
        <f t="shared" ref="AF148:BJ148" si="244">LN(AF85)</f>
        <v>-0.19188716166365558</v>
      </c>
      <c r="AG148">
        <f t="shared" si="244"/>
        <v>-0.14317776967632798</v>
      </c>
      <c r="AH148">
        <f t="shared" si="244"/>
        <v>-0.15420068107730001</v>
      </c>
      <c r="AI148">
        <f t="shared" si="244"/>
        <v>-0.16204845195439882</v>
      </c>
      <c r="AJ148">
        <f t="shared" si="244"/>
        <v>-0.14792013007662219</v>
      </c>
      <c r="AK148">
        <f t="shared" si="244"/>
        <v>-0.15443405330706395</v>
      </c>
      <c r="AL148">
        <f t="shared" si="244"/>
        <v>-0.10680600431780925</v>
      </c>
      <c r="AM148">
        <f t="shared" si="244"/>
        <v>-0.13353139262452263</v>
      </c>
      <c r="AN148">
        <f t="shared" si="244"/>
        <v>-0.12465660459955569</v>
      </c>
      <c r="AO148">
        <f t="shared" si="244"/>
        <v>-0.11822063138743108</v>
      </c>
      <c r="AP148">
        <f t="shared" si="244"/>
        <v>-0.12999479661618721</v>
      </c>
      <c r="AQ148">
        <f t="shared" si="244"/>
        <v>-0.11630912240038312</v>
      </c>
      <c r="AR148">
        <f t="shared" si="244"/>
        <v>-0.13330284731442033</v>
      </c>
      <c r="AS148">
        <f t="shared" si="244"/>
        <v>-0.13845779314756709</v>
      </c>
      <c r="AT148">
        <f t="shared" si="244"/>
        <v>-0.1118258151822568</v>
      </c>
      <c r="AU148">
        <f t="shared" si="244"/>
        <v>-0.15245212319167678</v>
      </c>
      <c r="AV148">
        <f t="shared" si="244"/>
        <v>-0.11193765324086466</v>
      </c>
      <c r="AW148">
        <f t="shared" si="244"/>
        <v>-0.14329316982647622</v>
      </c>
      <c r="AX148">
        <f t="shared" si="244"/>
        <v>-0.12885662212500415</v>
      </c>
      <c r="AY148">
        <f t="shared" si="244"/>
        <v>-0.12897038129696006</v>
      </c>
      <c r="AZ148">
        <f t="shared" si="244"/>
        <v>-0.13056437002111651</v>
      </c>
      <c r="BA148">
        <f t="shared" si="244"/>
        <v>-0.13845779314756709</v>
      </c>
      <c r="BB148">
        <f t="shared" si="244"/>
        <v>-0.15665381004537685</v>
      </c>
      <c r="BC148">
        <f t="shared" si="244"/>
        <v>-0.16322506110296622</v>
      </c>
      <c r="BD148">
        <f t="shared" si="244"/>
        <v>-0.17292583515359239</v>
      </c>
      <c r="BE148">
        <f t="shared" si="244"/>
        <v>-0.15911297165707328</v>
      </c>
      <c r="BF148">
        <f t="shared" si="244"/>
        <v>-0.16948430799246281</v>
      </c>
      <c r="BG148">
        <f t="shared" si="244"/>
        <v>-0.17375832613346673</v>
      </c>
      <c r="BH148">
        <f t="shared" si="244"/>
        <v>-0.17197526473981037</v>
      </c>
      <c r="BI148">
        <f t="shared" si="244"/>
        <v>-0.18188165356556932</v>
      </c>
      <c r="BJ148">
        <f t="shared" si="244"/>
        <v>-0.17554457251493091</v>
      </c>
    </row>
    <row r="149" spans="2:62" x14ac:dyDescent="0.25">
      <c r="B149">
        <v>2012</v>
      </c>
      <c r="D149" s="268">
        <v>0.88639999999999997</v>
      </c>
      <c r="E149" s="146">
        <v>0.89300000000000002</v>
      </c>
      <c r="F149" s="269">
        <v>0.89</v>
      </c>
      <c r="G149" s="268">
        <v>6.4000000000000003E-3</v>
      </c>
      <c r="H149" s="146">
        <v>4.4999999999999997E-3</v>
      </c>
      <c r="I149" s="269">
        <v>3.3999999999999998E-3</v>
      </c>
      <c r="J149" s="268">
        <v>0.87309999999999999</v>
      </c>
      <c r="K149" s="146">
        <v>0.88380000000000003</v>
      </c>
      <c r="L149" s="269">
        <v>0.88319999999999999</v>
      </c>
      <c r="M149" s="268">
        <v>0.89829999999999999</v>
      </c>
      <c r="N149" s="146">
        <v>0.90159999999999996</v>
      </c>
      <c r="O149" s="269">
        <v>0.89639999999999997</v>
      </c>
      <c r="P149" s="268">
        <v>1.6100000000000003E-2</v>
      </c>
      <c r="Q149" s="146">
        <v>9.5999999999999419E-3</v>
      </c>
      <c r="R149" s="269">
        <v>9.000000000000008E-3</v>
      </c>
      <c r="S149" s="268">
        <v>1.419999999999999E-2</v>
      </c>
      <c r="T149" s="146">
        <v>8.900000000000019E-3</v>
      </c>
      <c r="U149" s="269">
        <v>8.2999999999999741E-3</v>
      </c>
      <c r="V149">
        <v>2502</v>
      </c>
      <c r="W149">
        <v>4824</v>
      </c>
      <c r="X149" s="7">
        <v>9153</v>
      </c>
    </row>
    <row r="150" spans="2:62" x14ac:dyDescent="0.25">
      <c r="B150">
        <v>2013</v>
      </c>
      <c r="D150" s="268">
        <v>0.872</v>
      </c>
      <c r="E150" s="146">
        <v>0.89349999999999996</v>
      </c>
      <c r="F150" s="269">
        <v>0.8901</v>
      </c>
      <c r="G150" s="268">
        <v>6.7999999999999996E-3</v>
      </c>
      <c r="H150" s="146">
        <v>4.4999999999999997E-3</v>
      </c>
      <c r="I150" s="269">
        <v>3.3999999999999998E-3</v>
      </c>
      <c r="J150" s="268">
        <v>0.85799999999999998</v>
      </c>
      <c r="K150" s="146">
        <v>0.88439999999999996</v>
      </c>
      <c r="L150" s="269">
        <v>0.88329999999999997</v>
      </c>
      <c r="M150" s="268">
        <v>0.88480000000000003</v>
      </c>
      <c r="N150" s="146">
        <v>0.90200000000000002</v>
      </c>
      <c r="O150" s="269">
        <v>0.89649999999999996</v>
      </c>
      <c r="P150" s="268">
        <v>1.6600000000000059E-2</v>
      </c>
      <c r="Q150" s="146">
        <v>9.6000000000000529E-3</v>
      </c>
      <c r="R150" s="269">
        <v>8.900000000000019E-3</v>
      </c>
      <c r="S150" s="268">
        <v>1.4899999999999913E-2</v>
      </c>
      <c r="T150" s="146">
        <v>8.899999999999908E-3</v>
      </c>
      <c r="U150" s="269">
        <v>8.1999999999999851E-3</v>
      </c>
      <c r="V150">
        <v>2427</v>
      </c>
      <c r="W150">
        <v>4956</v>
      </c>
      <c r="X150" s="7">
        <v>9114</v>
      </c>
      <c r="AA150" s="215"/>
      <c r="AB150" s="214"/>
      <c r="AC150" s="214"/>
      <c r="AD150" s="214"/>
      <c r="AE150" s="214"/>
      <c r="AF150" s="214"/>
      <c r="AG150" s="311" t="s">
        <v>909</v>
      </c>
      <c r="AH150" s="214"/>
      <c r="AI150" s="214"/>
      <c r="AJ150" s="214"/>
      <c r="AK150" s="214"/>
      <c r="AL150" s="216"/>
    </row>
    <row r="151" spans="2:62" x14ac:dyDescent="0.25">
      <c r="B151">
        <v>2014</v>
      </c>
      <c r="D151" s="268">
        <v>0.88519999999999999</v>
      </c>
      <c r="E151" s="146">
        <v>0.88970000000000005</v>
      </c>
      <c r="F151" s="269">
        <v>0.89439999999999997</v>
      </c>
      <c r="G151" s="268">
        <v>6.4000000000000003E-3</v>
      </c>
      <c r="H151" s="146">
        <v>4.4999999999999997E-3</v>
      </c>
      <c r="I151" s="269">
        <v>3.2000000000000002E-3</v>
      </c>
      <c r="J151" s="268">
        <v>0.872</v>
      </c>
      <c r="K151" s="146">
        <v>0.88060000000000005</v>
      </c>
      <c r="L151" s="269">
        <v>0.88790000000000002</v>
      </c>
      <c r="M151" s="268">
        <v>0.89710000000000001</v>
      </c>
      <c r="N151" s="146">
        <v>0.8982</v>
      </c>
      <c r="O151" s="269">
        <v>0.90059999999999996</v>
      </c>
      <c r="P151" s="268">
        <v>1.6100000000000003E-2</v>
      </c>
      <c r="Q151" s="146">
        <v>9.5999999999999419E-3</v>
      </c>
      <c r="R151" s="269">
        <v>8.499999999999952E-3</v>
      </c>
      <c r="S151" s="268">
        <v>1.4299999999999979E-2</v>
      </c>
      <c r="T151" s="146">
        <v>9.000000000000008E-3</v>
      </c>
      <c r="U151" s="269">
        <v>7.9000000000000181E-3</v>
      </c>
      <c r="V151">
        <v>2537</v>
      </c>
      <c r="W151">
        <v>5140</v>
      </c>
      <c r="X151" s="7">
        <v>9516</v>
      </c>
      <c r="AB151" s="141"/>
      <c r="AE151" s="8" t="s">
        <v>903</v>
      </c>
      <c r="AK151" s="313" t="s">
        <v>905</v>
      </c>
      <c r="AL151" s="7"/>
    </row>
    <row r="152" spans="2:62" x14ac:dyDescent="0.25">
      <c r="B152">
        <v>2015</v>
      </c>
      <c r="D152" s="268">
        <v>0.89039999999999997</v>
      </c>
      <c r="E152" s="146">
        <v>0.90249999999999997</v>
      </c>
      <c r="F152" s="269">
        <v>0.89949999999999997</v>
      </c>
      <c r="G152" s="268">
        <v>6.1999999999999998E-3</v>
      </c>
      <c r="H152" s="146">
        <v>4.3E-3</v>
      </c>
      <c r="I152" s="269">
        <v>3.0999999999999999E-3</v>
      </c>
      <c r="J152" s="268">
        <v>0.87770000000000004</v>
      </c>
      <c r="K152" s="146">
        <v>0.89370000000000005</v>
      </c>
      <c r="L152" s="269">
        <v>0.89319999999999999</v>
      </c>
      <c r="M152" s="268">
        <v>0.90190000000000003</v>
      </c>
      <c r="N152" s="146">
        <v>0.91059999999999997</v>
      </c>
      <c r="O152" s="269">
        <v>0.90549999999999997</v>
      </c>
      <c r="P152" s="268">
        <v>1.529999999999998E-2</v>
      </c>
      <c r="Q152" s="146">
        <v>9.3999999999999639E-3</v>
      </c>
      <c r="R152" s="269">
        <v>8.2999999999999741E-3</v>
      </c>
      <c r="S152" s="268">
        <v>1.3600000000000056E-2</v>
      </c>
      <c r="T152" s="146">
        <v>8.700000000000041E-3</v>
      </c>
      <c r="U152" s="269">
        <v>7.7000000000000401E-3</v>
      </c>
      <c r="V152">
        <v>2622</v>
      </c>
      <c r="W152">
        <v>5000</v>
      </c>
      <c r="X152" s="7">
        <v>9827</v>
      </c>
      <c r="AA152" t="s">
        <v>906</v>
      </c>
      <c r="AB152" s="141"/>
      <c r="AC152" s="240" t="s">
        <v>898</v>
      </c>
      <c r="AD152" s="7"/>
      <c r="AF152" s="76" t="s">
        <v>6</v>
      </c>
      <c r="AH152" s="141"/>
      <c r="AI152" s="240" t="s">
        <v>7</v>
      </c>
      <c r="AJ152" s="7"/>
      <c r="AK152" s="76" t="s">
        <v>6</v>
      </c>
      <c r="AL152" s="7"/>
      <c r="AM152" s="76" t="s">
        <v>6</v>
      </c>
      <c r="AN152" s="7"/>
      <c r="AO152" s="76" t="s">
        <v>6</v>
      </c>
      <c r="AP152" s="7"/>
    </row>
    <row r="153" spans="2:62" x14ac:dyDescent="0.25">
      <c r="B153">
        <v>2016</v>
      </c>
      <c r="D153" s="268">
        <v>0.88490000000000002</v>
      </c>
      <c r="E153" s="146">
        <v>0.90269999999999995</v>
      </c>
      <c r="F153" s="269">
        <v>0.89300000000000002</v>
      </c>
      <c r="G153" s="268">
        <v>6.3E-3</v>
      </c>
      <c r="H153" s="146">
        <v>4.3E-3</v>
      </c>
      <c r="I153" s="269">
        <v>3.2000000000000002E-3</v>
      </c>
      <c r="J153" s="268">
        <v>0.87190000000000001</v>
      </c>
      <c r="K153" s="146">
        <v>0.89390000000000003</v>
      </c>
      <c r="L153" s="269">
        <v>0.88660000000000005</v>
      </c>
      <c r="M153" s="268">
        <v>0.89670000000000005</v>
      </c>
      <c r="N153" s="146">
        <v>0.91080000000000005</v>
      </c>
      <c r="O153" s="269">
        <v>0.89910000000000001</v>
      </c>
      <c r="P153" s="268">
        <v>1.5600000000000058E-2</v>
      </c>
      <c r="Q153" s="146">
        <v>9.3999999999999639E-3</v>
      </c>
      <c r="R153" s="269">
        <v>8.1999999999999851E-3</v>
      </c>
      <c r="S153" s="268">
        <v>1.3899999999999912E-2</v>
      </c>
      <c r="T153" s="146">
        <v>8.600000000000052E-3</v>
      </c>
      <c r="U153" s="269">
        <v>7.6999999999999291E-3</v>
      </c>
      <c r="V153">
        <v>2604</v>
      </c>
      <c r="W153">
        <v>5059</v>
      </c>
      <c r="X153" s="7">
        <v>9986</v>
      </c>
      <c r="AA153" t="s">
        <v>907</v>
      </c>
      <c r="AB153" s="309" t="s">
        <v>904</v>
      </c>
      <c r="AC153" s="294">
        <v>95412</v>
      </c>
      <c r="AD153" s="308"/>
      <c r="AE153" s="309" t="s">
        <v>904</v>
      </c>
      <c r="AF153" s="294">
        <v>22850</v>
      </c>
      <c r="AH153" s="310" t="s">
        <v>904</v>
      </c>
      <c r="AI153" s="1">
        <v>25249</v>
      </c>
      <c r="AJ153" s="259"/>
      <c r="AL153" s="314" t="s">
        <v>7</v>
      </c>
      <c r="AN153" s="314" t="s">
        <v>7</v>
      </c>
      <c r="AP153" s="314" t="s">
        <v>7</v>
      </c>
      <c r="AQ153" s="137"/>
      <c r="AR153" t="s">
        <v>881</v>
      </c>
    </row>
    <row r="154" spans="2:62" x14ac:dyDescent="0.25">
      <c r="B154">
        <v>2017</v>
      </c>
      <c r="D154" s="268">
        <v>0.88460000000000005</v>
      </c>
      <c r="E154" s="146">
        <v>0.89910000000000001</v>
      </c>
      <c r="F154" s="269">
        <v>0.8952</v>
      </c>
      <c r="G154" s="268">
        <v>6.4999999999999997E-3</v>
      </c>
      <c r="H154" s="146">
        <v>4.4999999999999997E-3</v>
      </c>
      <c r="I154" s="269">
        <v>3.2000000000000002E-3</v>
      </c>
      <c r="J154" s="268">
        <v>0.87119999999999997</v>
      </c>
      <c r="K154" s="146">
        <v>0.89</v>
      </c>
      <c r="L154" s="269">
        <v>0.88870000000000005</v>
      </c>
      <c r="M154" s="268">
        <v>0.89670000000000005</v>
      </c>
      <c r="N154" s="146">
        <v>0.90739999999999998</v>
      </c>
      <c r="O154" s="269">
        <v>0.90139999999999998</v>
      </c>
      <c r="P154" s="268">
        <v>1.6100000000000003E-2</v>
      </c>
      <c r="Q154" s="146">
        <v>9.7000000000000419E-3</v>
      </c>
      <c r="R154" s="269">
        <v>8.3000000000000851E-3</v>
      </c>
      <c r="S154" s="268">
        <v>1.4399999999999968E-2</v>
      </c>
      <c r="T154" s="146">
        <v>8.900000000000019E-3</v>
      </c>
      <c r="U154" s="269">
        <v>7.6999999999999291E-3</v>
      </c>
      <c r="V154" s="23">
        <v>2536</v>
      </c>
      <c r="W154" s="23">
        <v>4918</v>
      </c>
      <c r="X154" s="149">
        <v>9700</v>
      </c>
      <c r="AA154" s="20" t="s">
        <v>908</v>
      </c>
      <c r="AB154" s="141" t="s">
        <v>337</v>
      </c>
      <c r="AC154" t="s">
        <v>150</v>
      </c>
      <c r="AD154" s="7" t="s">
        <v>18</v>
      </c>
      <c r="AE154" s="141" t="s">
        <v>337</v>
      </c>
      <c r="AF154" t="s">
        <v>150</v>
      </c>
      <c r="AG154" s="7" t="s">
        <v>18</v>
      </c>
      <c r="AH154" s="141" t="s">
        <v>337</v>
      </c>
      <c r="AI154" t="s">
        <v>150</v>
      </c>
      <c r="AJ154" s="7" t="s">
        <v>18</v>
      </c>
      <c r="AK154" t="s">
        <v>912</v>
      </c>
      <c r="AL154" s="7"/>
      <c r="AM154" t="s">
        <v>17</v>
      </c>
      <c r="AO154" t="s">
        <v>913</v>
      </c>
      <c r="AP154" s="1"/>
      <c r="AQ154" s="137"/>
      <c r="AS154" t="s">
        <v>343</v>
      </c>
    </row>
    <row r="155" spans="2:62" x14ac:dyDescent="0.25">
      <c r="B155" s="214"/>
      <c r="C155" s="265" t="s">
        <v>897</v>
      </c>
      <c r="D155" s="285">
        <f t="shared" ref="D155:L155" si="245">AVERAGE(D148:D154)</f>
        <v>0.88187142857142853</v>
      </c>
      <c r="E155" s="286">
        <f t="shared" si="245"/>
        <v>0.89515714285714287</v>
      </c>
      <c r="F155" s="287">
        <f t="shared" si="245"/>
        <v>0.89254285714285708</v>
      </c>
      <c r="G155" s="285">
        <f t="shared" si="245"/>
        <v>6.4999999999999997E-3</v>
      </c>
      <c r="H155" s="286">
        <f t="shared" si="245"/>
        <v>4.4714285714285706E-3</v>
      </c>
      <c r="I155" s="287">
        <f t="shared" si="245"/>
        <v>3.2857142857142863E-3</v>
      </c>
      <c r="J155" s="285">
        <f t="shared" si="245"/>
        <v>0.86847142857142856</v>
      </c>
      <c r="K155" s="286">
        <f t="shared" si="245"/>
        <v>0.88607142857142851</v>
      </c>
      <c r="L155" s="287">
        <f t="shared" si="245"/>
        <v>0.88591428571428565</v>
      </c>
      <c r="M155" s="285">
        <f t="shared" ref="M155:R155" si="246">AVERAGE(M148:M154)</f>
        <v>0.89400000000000002</v>
      </c>
      <c r="N155" s="286">
        <f t="shared" si="246"/>
        <v>0.90358571428571433</v>
      </c>
      <c r="O155" s="287">
        <f t="shared" si="246"/>
        <v>0.89882857142857131</v>
      </c>
      <c r="P155" s="285">
        <f t="shared" si="246"/>
        <v>1.6128571428571443E-2</v>
      </c>
      <c r="Q155" s="286">
        <f t="shared" si="246"/>
        <v>9.6714285714285531E-3</v>
      </c>
      <c r="R155" s="287">
        <f t="shared" si="246"/>
        <v>8.6000000000000052E-3</v>
      </c>
      <c r="S155" s="285">
        <f>AVERAGE(S148:S154)</f>
        <v>1.435714285714283E-2</v>
      </c>
      <c r="T155" s="286">
        <f>AVERAGE(T148:T154)</f>
        <v>8.9285714285714281E-3</v>
      </c>
      <c r="U155" s="287">
        <f>AVERAGE(U148:U154)</f>
        <v>7.9714285714285495E-3</v>
      </c>
      <c r="W155" t="s">
        <v>1</v>
      </c>
      <c r="AA155">
        <v>0</v>
      </c>
      <c r="AB155" s="305"/>
      <c r="AC155" s="288"/>
      <c r="AD155" s="306"/>
      <c r="AE155" s="305">
        <v>1</v>
      </c>
      <c r="AF155" s="288"/>
      <c r="AG155" s="306"/>
      <c r="AH155" s="305">
        <v>1</v>
      </c>
      <c r="AI155" s="288"/>
      <c r="AJ155" s="306"/>
      <c r="AK155" s="76">
        <v>0</v>
      </c>
      <c r="AL155" s="242">
        <v>0</v>
      </c>
      <c r="AM155" s="76">
        <v>0</v>
      </c>
      <c r="AN155" s="242">
        <v>0</v>
      </c>
      <c r="AO155" s="76">
        <v>0</v>
      </c>
      <c r="AP155" s="242">
        <v>0</v>
      </c>
      <c r="AQ155" s="137"/>
      <c r="AR155" s="312">
        <f t="shared" ref="AR155:AR164" si="247">AL155-AK155</f>
        <v>0</v>
      </c>
      <c r="AS155" s="222">
        <f t="shared" ref="AS155:AS164" si="248">(AH155-AE155)/AE155</f>
        <v>0</v>
      </c>
    </row>
    <row r="156" spans="2:62" x14ac:dyDescent="0.25">
      <c r="C156" s="20" t="s">
        <v>6</v>
      </c>
      <c r="D156" s="175">
        <f>AVERAGE(D137:D146)</f>
        <v>0.85637999999999992</v>
      </c>
      <c r="E156" s="172">
        <f>AVERAGE(E137:E146)</f>
        <v>0.86435999999999991</v>
      </c>
      <c r="F156" s="177">
        <f>AVERAGE(F137:F146)</f>
        <v>0.87119000000000013</v>
      </c>
      <c r="I156" s="1"/>
      <c r="J156" s="175">
        <f>AVERAGE(J137:J146)</f>
        <v>0.84122000000000008</v>
      </c>
      <c r="K156" s="172">
        <f t="shared" ref="K156:L156" si="249">AVERAGE(K137:K146)</f>
        <v>0.85351999999999995</v>
      </c>
      <c r="L156" s="177">
        <f t="shared" si="249"/>
        <v>0.86342999999999992</v>
      </c>
      <c r="M156" s="175">
        <f>AVERAGE(M137:M146)</f>
        <v>0.87021999999999999</v>
      </c>
      <c r="N156" s="172">
        <f t="shared" ref="N156:O156" si="250">AVERAGE(N137:N146)</f>
        <v>0.87446000000000002</v>
      </c>
      <c r="O156" s="177">
        <f t="shared" si="250"/>
        <v>0.87856000000000001</v>
      </c>
      <c r="V156" s="270">
        <f>SUM(V137:V146)</f>
        <v>22850</v>
      </c>
      <c r="W156" s="199">
        <f>SUM(W137:W146)</f>
        <v>42822</v>
      </c>
      <c r="X156" s="206">
        <f>SUM(X137:X146)</f>
        <v>78996</v>
      </c>
      <c r="AA156">
        <v>1</v>
      </c>
      <c r="AB156" s="307"/>
      <c r="AC156" s="288"/>
      <c r="AD156" s="306"/>
      <c r="AE156" s="307">
        <v>0.93679999999999997</v>
      </c>
      <c r="AF156" s="288">
        <v>0.93359999999999999</v>
      </c>
      <c r="AG156" s="306">
        <v>0.93989999999999996</v>
      </c>
      <c r="AH156" s="307">
        <v>0.95120000000000005</v>
      </c>
      <c r="AI156" s="288">
        <v>0.94830000000000003</v>
      </c>
      <c r="AJ156" s="306">
        <v>0.95389999999999997</v>
      </c>
      <c r="AK156" s="167">
        <f t="shared" ref="AK156:AK164" si="251">1-AE156</f>
        <v>6.3200000000000034E-2</v>
      </c>
      <c r="AL156" s="178">
        <f t="shared" ref="AL156:AL164" si="252">1-AH156</f>
        <v>4.8799999999999955E-2</v>
      </c>
      <c r="AM156" s="167">
        <f>1-AF156</f>
        <v>6.6400000000000015E-2</v>
      </c>
      <c r="AN156" s="178">
        <f>1-AI156</f>
        <v>5.1699999999999968E-2</v>
      </c>
      <c r="AO156" s="167">
        <f>1-AG156</f>
        <v>6.0100000000000042E-2</v>
      </c>
      <c r="AP156" s="178">
        <f>1-AJ156</f>
        <v>4.610000000000003E-2</v>
      </c>
      <c r="AQ156" s="137"/>
      <c r="AR156" s="312">
        <f t="shared" si="247"/>
        <v>-1.4400000000000079E-2</v>
      </c>
      <c r="AS156" s="222">
        <f t="shared" si="248"/>
        <v>1.5371477369769513E-2</v>
      </c>
    </row>
    <row r="157" spans="2:62" x14ac:dyDescent="0.25">
      <c r="C157" s="20" t="s">
        <v>362</v>
      </c>
      <c r="D157" s="171">
        <f>AVERAGE(D148:D154)</f>
        <v>0.88187142857142853</v>
      </c>
      <c r="E157" s="169">
        <f>AVERAGE(E148:E154)</f>
        <v>0.89515714285714287</v>
      </c>
      <c r="F157" s="170">
        <f>AVERAGE(F148:F154)</f>
        <v>0.89254285714285708</v>
      </c>
      <c r="J157" s="171">
        <f>AVERAGE(J148:J154)</f>
        <v>0.86847142857142856</v>
      </c>
      <c r="K157" s="169">
        <f t="shared" ref="K157:L157" si="253">AVERAGE(K148:K154)</f>
        <v>0.88607142857142851</v>
      </c>
      <c r="L157" s="170">
        <f t="shared" si="253"/>
        <v>0.88591428571428565</v>
      </c>
      <c r="M157" s="171">
        <f>AVERAGE(M148:M154)</f>
        <v>0.89400000000000002</v>
      </c>
      <c r="N157" s="169">
        <f t="shared" ref="N157:O157" si="254">AVERAGE(N148:N154)</f>
        <v>0.90358571428571433</v>
      </c>
      <c r="O157" s="170">
        <f t="shared" si="254"/>
        <v>0.89882857142857131</v>
      </c>
      <c r="V157" s="338">
        <f>SUM(V148:V154)</f>
        <v>17642</v>
      </c>
      <c r="W157" s="200">
        <f>SUM(W148:W154)</f>
        <v>34704</v>
      </c>
      <c r="X157" s="207">
        <f>SUM(X148:X154)</f>
        <v>65934</v>
      </c>
      <c r="AA157">
        <v>2</v>
      </c>
      <c r="AB157" s="307"/>
      <c r="AC157" s="288"/>
      <c r="AD157" s="306"/>
      <c r="AE157" s="307">
        <v>0.88719999999999999</v>
      </c>
      <c r="AF157" s="288">
        <v>0.88300000000000001</v>
      </c>
      <c r="AG157" s="306">
        <v>0.89129999999999998</v>
      </c>
      <c r="AH157" s="307">
        <v>0.90839999999999999</v>
      </c>
      <c r="AI157" s="288">
        <v>0.90449999999999997</v>
      </c>
      <c r="AJ157" s="306">
        <v>0.91210000000000002</v>
      </c>
      <c r="AK157" s="167">
        <f t="shared" si="251"/>
        <v>0.11280000000000001</v>
      </c>
      <c r="AL157" s="178">
        <f t="shared" si="252"/>
        <v>9.1600000000000015E-2</v>
      </c>
      <c r="AM157" s="167">
        <f t="shared" ref="AM157:AM164" si="255">1-AF157</f>
        <v>0.11699999999999999</v>
      </c>
      <c r="AN157" s="178">
        <f t="shared" ref="AN157:AN164" si="256">1-AI157</f>
        <v>9.5500000000000029E-2</v>
      </c>
      <c r="AO157" s="167">
        <f t="shared" ref="AO157:AO164" si="257">1-AG157</f>
        <v>0.10870000000000002</v>
      </c>
      <c r="AP157" s="178">
        <f t="shared" ref="AP157:AP164" si="258">1-AJ157</f>
        <v>8.7899999999999978E-2</v>
      </c>
      <c r="AQ157" s="137"/>
      <c r="AR157" s="312">
        <f t="shared" si="247"/>
        <v>-2.1199999999999997E-2</v>
      </c>
      <c r="AS157" s="222">
        <f t="shared" si="248"/>
        <v>2.3895401262398554E-2</v>
      </c>
    </row>
    <row r="158" spans="2:62" x14ac:dyDescent="0.25">
      <c r="C158" s="277" t="s">
        <v>881</v>
      </c>
      <c r="D158" s="278">
        <f>D157-D156</f>
        <v>2.5491428571428609E-2</v>
      </c>
      <c r="E158" s="279">
        <f>E157-E156</f>
        <v>3.0797142857142967E-2</v>
      </c>
      <c r="F158" s="280">
        <f>F157-F156</f>
        <v>2.1352857142856951E-2</v>
      </c>
      <c r="G158" s="281"/>
      <c r="H158" s="281"/>
      <c r="I158" s="281"/>
      <c r="J158" s="278">
        <f>J157-J156</f>
        <v>2.7251428571428482E-2</v>
      </c>
      <c r="K158" s="279">
        <f t="shared" ref="K158" si="259">K157-K156</f>
        <v>3.2551428571428564E-2</v>
      </c>
      <c r="L158" s="282">
        <f>L157-L156</f>
        <v>2.2484285714285734E-2</v>
      </c>
      <c r="M158" s="278">
        <f>M157-M156</f>
        <v>2.3780000000000023E-2</v>
      </c>
      <c r="N158" s="279">
        <f t="shared" ref="N158:O158" si="260">N157-N156</f>
        <v>2.912571428571431E-2</v>
      </c>
      <c r="O158" s="280">
        <f t="shared" si="260"/>
        <v>2.0268571428571303E-2</v>
      </c>
      <c r="U158" s="20" t="s">
        <v>929</v>
      </c>
      <c r="V158" s="198">
        <f>SUM(V156:V157)</f>
        <v>40492</v>
      </c>
      <c r="W158" s="198">
        <f t="shared" ref="W158:X158" si="261">SUM(W156:W157)</f>
        <v>77526</v>
      </c>
      <c r="X158" s="198">
        <f t="shared" si="261"/>
        <v>144930</v>
      </c>
      <c r="AA158">
        <v>3</v>
      </c>
      <c r="AB158" s="307"/>
      <c r="AC158" s="288"/>
      <c r="AD158" s="306"/>
      <c r="AE158" s="307">
        <v>0.85699999999999998</v>
      </c>
      <c r="AF158" s="288">
        <v>0.85240000000000005</v>
      </c>
      <c r="AG158" s="306">
        <v>0.86160000000000003</v>
      </c>
      <c r="AH158" s="307">
        <v>0.88190000000000002</v>
      </c>
      <c r="AI158" s="288">
        <v>0.87749999999999995</v>
      </c>
      <c r="AJ158" s="306">
        <v>0.88619999999999999</v>
      </c>
      <c r="AK158" s="167">
        <f t="shared" si="251"/>
        <v>0.14300000000000002</v>
      </c>
      <c r="AL158" s="178">
        <f t="shared" si="252"/>
        <v>0.11809999999999998</v>
      </c>
      <c r="AM158" s="167">
        <f t="shared" si="255"/>
        <v>0.14759999999999995</v>
      </c>
      <c r="AN158" s="178">
        <f t="shared" si="256"/>
        <v>0.12250000000000005</v>
      </c>
      <c r="AO158" s="167">
        <f t="shared" si="257"/>
        <v>0.13839999999999997</v>
      </c>
      <c r="AP158" s="178">
        <f t="shared" si="258"/>
        <v>0.11380000000000001</v>
      </c>
      <c r="AQ158" s="137"/>
      <c r="AR158" s="312">
        <f t="shared" si="247"/>
        <v>-2.4900000000000033E-2</v>
      </c>
      <c r="AS158" s="222">
        <f t="shared" si="248"/>
        <v>2.9054842473745665E-2</v>
      </c>
    </row>
    <row r="159" spans="2:62" x14ac:dyDescent="0.25">
      <c r="C159" s="20" t="s">
        <v>343</v>
      </c>
      <c r="D159" s="171">
        <f>(D157-D156)/D156</f>
        <v>2.9766492178038503E-2</v>
      </c>
      <c r="E159" s="169">
        <f>(E157-E156)/E156</f>
        <v>3.5629995438408731E-2</v>
      </c>
      <c r="F159" s="170">
        <f>(F157-F156)/F156</f>
        <v>2.4509988800212292E-2</v>
      </c>
      <c r="G159" s="140"/>
      <c r="H159" s="140"/>
      <c r="I159" s="140"/>
      <c r="J159" s="201">
        <f>(J157-J156)/J156</f>
        <v>3.2395126805625736E-2</v>
      </c>
      <c r="K159" s="169">
        <f>(K157-K156)/K156</f>
        <v>3.8137862699677297E-2</v>
      </c>
      <c r="L159" s="170">
        <f>(L157-L156)/L156</f>
        <v>2.6040658437031069E-2</v>
      </c>
      <c r="M159" s="171">
        <f>(M157-M156)/M156</f>
        <v>2.7326423203327919E-2</v>
      </c>
      <c r="N159" s="169">
        <f>(N157-N156)/N156</f>
        <v>3.3307085842364782E-2</v>
      </c>
      <c r="O159" s="170">
        <f t="shared" ref="O159" si="262">(O157-O156)/O156</f>
        <v>2.3070218799593999E-2</v>
      </c>
      <c r="AA159">
        <v>4</v>
      </c>
      <c r="AB159" s="307"/>
      <c r="AC159" s="288"/>
      <c r="AD159" s="306"/>
      <c r="AE159" s="307">
        <v>0.83919999999999995</v>
      </c>
      <c r="AF159" s="288">
        <v>0.83430000000000004</v>
      </c>
      <c r="AG159" s="306">
        <v>0.84389999999999998</v>
      </c>
      <c r="AH159" s="307">
        <v>0.86890000000000001</v>
      </c>
      <c r="AI159" s="288">
        <v>0.86419999999999997</v>
      </c>
      <c r="AJ159" s="306">
        <v>0.87350000000000005</v>
      </c>
      <c r="AK159" s="167">
        <f t="shared" si="251"/>
        <v>0.16080000000000005</v>
      </c>
      <c r="AL159" s="178">
        <f t="shared" si="252"/>
        <v>0.13109999999999999</v>
      </c>
      <c r="AM159" s="167">
        <f t="shared" si="255"/>
        <v>0.16569999999999996</v>
      </c>
      <c r="AN159" s="178">
        <f t="shared" si="256"/>
        <v>0.13580000000000003</v>
      </c>
      <c r="AO159" s="167">
        <f t="shared" si="257"/>
        <v>0.15610000000000002</v>
      </c>
      <c r="AP159" s="178">
        <f t="shared" si="258"/>
        <v>0.12649999999999995</v>
      </c>
      <c r="AQ159" s="137"/>
      <c r="AR159" s="312">
        <f t="shared" si="247"/>
        <v>-2.970000000000006E-2</v>
      </c>
      <c r="AS159" s="222">
        <f t="shared" si="248"/>
        <v>3.5390848427073476E-2</v>
      </c>
    </row>
    <row r="160" spans="2:62" x14ac:dyDescent="0.25">
      <c r="I160" s="226" t="s">
        <v>151</v>
      </c>
      <c r="J160" s="275">
        <f>D159-J159</f>
        <v>-2.6286346275872334E-3</v>
      </c>
      <c r="K160" s="275">
        <f>E159-K159</f>
        <v>-2.5078672612685662E-3</v>
      </c>
      <c r="L160" s="275">
        <f>F159-L159</f>
        <v>-1.5306696368187767E-3</v>
      </c>
      <c r="M160" s="276">
        <f>M159-D159</f>
        <v>-2.4400689747105832E-3</v>
      </c>
      <c r="N160" s="275">
        <f>N159-E159</f>
        <v>-2.3229095960439483E-3</v>
      </c>
      <c r="O160" s="275">
        <f>O159-F159</f>
        <v>-1.4397700006182935E-3</v>
      </c>
      <c r="P160" s="229" t="s">
        <v>152</v>
      </c>
      <c r="AA160">
        <v>5</v>
      </c>
      <c r="AB160" s="307"/>
      <c r="AC160" s="288"/>
      <c r="AD160" s="306"/>
      <c r="AE160" s="307">
        <v>0.82750000000000001</v>
      </c>
      <c r="AF160" s="288">
        <v>0.82250000000000001</v>
      </c>
      <c r="AG160" s="306">
        <v>0.83240000000000003</v>
      </c>
      <c r="AH160" s="307">
        <v>0.85860000000000003</v>
      </c>
      <c r="AI160" s="288">
        <v>0.85360000000000003</v>
      </c>
      <c r="AJ160" s="306">
        <v>0.86350000000000005</v>
      </c>
      <c r="AK160" s="167">
        <f t="shared" si="251"/>
        <v>0.17249999999999999</v>
      </c>
      <c r="AL160" s="178">
        <f t="shared" si="252"/>
        <v>0.14139999999999997</v>
      </c>
      <c r="AM160" s="167">
        <f t="shared" si="255"/>
        <v>0.17749999999999999</v>
      </c>
      <c r="AN160" s="178">
        <f t="shared" si="256"/>
        <v>0.14639999999999997</v>
      </c>
      <c r="AO160" s="167">
        <f t="shared" si="257"/>
        <v>0.16759999999999997</v>
      </c>
      <c r="AP160" s="178">
        <f t="shared" si="258"/>
        <v>0.13649999999999995</v>
      </c>
      <c r="AQ160" s="137"/>
      <c r="AR160" s="312">
        <f t="shared" si="247"/>
        <v>-3.1100000000000017E-2</v>
      </c>
      <c r="AS160" s="222">
        <f t="shared" si="248"/>
        <v>3.7583081570996997E-2</v>
      </c>
    </row>
    <row r="161" spans="2:47" x14ac:dyDescent="0.25">
      <c r="D161" s="141" t="s">
        <v>895</v>
      </c>
      <c r="E161" s="7"/>
      <c r="F161" t="s">
        <v>893</v>
      </c>
      <c r="H161" s="141" t="s">
        <v>894</v>
      </c>
      <c r="I161" s="323"/>
      <c r="J161" s="288"/>
      <c r="K161" s="288"/>
      <c r="L161" s="288"/>
      <c r="M161" s="288"/>
      <c r="N161" s="288"/>
      <c r="O161" s="288"/>
      <c r="P161" s="84"/>
      <c r="AA161">
        <v>6</v>
      </c>
      <c r="AB161" s="307"/>
      <c r="AC161" s="288"/>
      <c r="AD161" s="306"/>
      <c r="AE161" s="307">
        <v>0.81920000000000004</v>
      </c>
      <c r="AF161" s="288">
        <v>0.81410000000000005</v>
      </c>
      <c r="AG161" s="306">
        <v>0.82420000000000004</v>
      </c>
      <c r="AH161" s="307">
        <v>0.85209999999999997</v>
      </c>
      <c r="AI161" s="288">
        <v>0.84689999999999999</v>
      </c>
      <c r="AJ161" s="306">
        <v>0.85719999999999996</v>
      </c>
      <c r="AK161" s="167">
        <f t="shared" si="251"/>
        <v>0.18079999999999996</v>
      </c>
      <c r="AL161" s="178">
        <f t="shared" si="252"/>
        <v>0.14790000000000003</v>
      </c>
      <c r="AM161" s="167">
        <f t="shared" si="255"/>
        <v>0.18589999999999995</v>
      </c>
      <c r="AN161" s="178">
        <f t="shared" si="256"/>
        <v>0.15310000000000001</v>
      </c>
      <c r="AO161" s="167">
        <f t="shared" si="257"/>
        <v>0.17579999999999996</v>
      </c>
      <c r="AP161" s="178">
        <f t="shared" si="258"/>
        <v>0.14280000000000004</v>
      </c>
      <c r="AQ161" s="137"/>
      <c r="AR161" s="312">
        <f t="shared" si="247"/>
        <v>-3.2899999999999929E-2</v>
      </c>
      <c r="AS161" s="222">
        <f t="shared" si="248"/>
        <v>4.016113281249991E-2</v>
      </c>
    </row>
    <row r="162" spans="2:47" x14ac:dyDescent="0.25">
      <c r="D162" s="309" t="s">
        <v>923</v>
      </c>
      <c r="E162" s="7" t="s">
        <v>922</v>
      </c>
      <c r="F162" s="20" t="s">
        <v>923</v>
      </c>
      <c r="G162" t="s">
        <v>922</v>
      </c>
      <c r="H162" s="309" t="s">
        <v>923</v>
      </c>
      <c r="I162" s="7" t="s">
        <v>922</v>
      </c>
      <c r="AA162">
        <v>7</v>
      </c>
      <c r="AB162" s="307"/>
      <c r="AC162" s="288"/>
      <c r="AD162" s="306"/>
      <c r="AE162" s="307">
        <v>0.81230000000000002</v>
      </c>
      <c r="AF162" s="288">
        <v>0.80710000000000004</v>
      </c>
      <c r="AG162" s="306">
        <v>0.81730000000000003</v>
      </c>
      <c r="AH162" s="307">
        <v>0.84670000000000001</v>
      </c>
      <c r="AI162" s="288">
        <v>0.84119999999999995</v>
      </c>
      <c r="AJ162" s="306">
        <v>0.85199999999999998</v>
      </c>
      <c r="AK162" s="167">
        <f t="shared" si="251"/>
        <v>0.18769999999999998</v>
      </c>
      <c r="AL162" s="178">
        <f t="shared" si="252"/>
        <v>0.15329999999999999</v>
      </c>
      <c r="AM162" s="167">
        <f t="shared" si="255"/>
        <v>0.19289999999999996</v>
      </c>
      <c r="AN162" s="178">
        <f t="shared" si="256"/>
        <v>0.15880000000000005</v>
      </c>
      <c r="AO162" s="167">
        <f t="shared" si="257"/>
        <v>0.18269999999999997</v>
      </c>
      <c r="AP162" s="178">
        <f t="shared" si="258"/>
        <v>0.14800000000000002</v>
      </c>
      <c r="AQ162" s="137"/>
      <c r="AR162" s="312">
        <f t="shared" si="247"/>
        <v>-3.4399999999999986E-2</v>
      </c>
      <c r="AS162" s="222">
        <f t="shared" si="248"/>
        <v>4.2348885879601117E-2</v>
      </c>
    </row>
    <row r="163" spans="2:47" x14ac:dyDescent="0.25">
      <c r="D163" s="309" t="s">
        <v>924</v>
      </c>
      <c r="E163" s="7" t="s">
        <v>920</v>
      </c>
      <c r="F163" s="20" t="s">
        <v>924</v>
      </c>
      <c r="G163" t="s">
        <v>921</v>
      </c>
      <c r="H163" s="309" t="s">
        <v>924</v>
      </c>
      <c r="I163" s="7" t="s">
        <v>921</v>
      </c>
      <c r="AA163">
        <v>8</v>
      </c>
      <c r="AB163" s="307"/>
      <c r="AC163" s="288"/>
      <c r="AD163" s="306"/>
      <c r="AE163" s="307">
        <v>0.80640000000000001</v>
      </c>
      <c r="AF163" s="288">
        <v>0.80120000000000002</v>
      </c>
      <c r="AG163" s="306">
        <v>0.81159999999999999</v>
      </c>
      <c r="AH163" s="307">
        <v>0.8427</v>
      </c>
      <c r="AI163" s="288">
        <v>0.83699999999999997</v>
      </c>
      <c r="AJ163" s="306">
        <v>0.84830000000000005</v>
      </c>
      <c r="AK163" s="167">
        <f t="shared" si="251"/>
        <v>0.19359999999999999</v>
      </c>
      <c r="AL163" s="178">
        <f t="shared" si="252"/>
        <v>0.1573</v>
      </c>
      <c r="AM163" s="167">
        <f t="shared" si="255"/>
        <v>0.19879999999999998</v>
      </c>
      <c r="AN163" s="178">
        <f t="shared" si="256"/>
        <v>0.16300000000000003</v>
      </c>
      <c r="AO163" s="167">
        <f t="shared" si="257"/>
        <v>0.18840000000000001</v>
      </c>
      <c r="AP163" s="178">
        <f t="shared" si="258"/>
        <v>0.15169999999999995</v>
      </c>
      <c r="AQ163" s="137"/>
      <c r="AR163" s="312">
        <f t="shared" si="247"/>
        <v>-3.6299999999999999E-2</v>
      </c>
      <c r="AS163" s="222">
        <f t="shared" si="248"/>
        <v>4.5014880952380952E-2</v>
      </c>
    </row>
    <row r="164" spans="2:47" x14ac:dyDescent="0.25">
      <c r="B164">
        <v>2001</v>
      </c>
      <c r="D164" s="268">
        <f t="shared" ref="D164:D173" si="263">D137</f>
        <v>0.82740000000000002</v>
      </c>
      <c r="E164" s="38">
        <v>0.82550000000000001</v>
      </c>
      <c r="F164" s="146">
        <f t="shared" ref="F164:F173" si="264">E137</f>
        <v>0.85399999999999998</v>
      </c>
      <c r="G164" s="245">
        <v>0.85019999999999996</v>
      </c>
      <c r="H164" s="268">
        <f t="shared" ref="H164:H173" si="265">F137</f>
        <v>0.85580000000000001</v>
      </c>
      <c r="I164" s="269">
        <v>0.85409999999999997</v>
      </c>
      <c r="AA164">
        <v>9</v>
      </c>
      <c r="AB164" s="307"/>
      <c r="AC164" s="288"/>
      <c r="AD164" s="306"/>
      <c r="AE164" s="307">
        <v>0.80249999999999999</v>
      </c>
      <c r="AF164" s="288">
        <v>0.79720000000000002</v>
      </c>
      <c r="AG164" s="306">
        <v>0.80769999999999997</v>
      </c>
      <c r="AH164" s="307">
        <v>0.83899999999999997</v>
      </c>
      <c r="AI164" s="288">
        <v>0.83289999999999997</v>
      </c>
      <c r="AJ164" s="306">
        <v>0.84499999999999997</v>
      </c>
      <c r="AK164" s="167">
        <f t="shared" si="251"/>
        <v>0.19750000000000001</v>
      </c>
      <c r="AL164" s="178">
        <f t="shared" si="252"/>
        <v>0.16100000000000003</v>
      </c>
      <c r="AM164" s="167">
        <f t="shared" si="255"/>
        <v>0.20279999999999998</v>
      </c>
      <c r="AN164" s="178">
        <f t="shared" si="256"/>
        <v>0.16710000000000003</v>
      </c>
      <c r="AO164" s="167">
        <f t="shared" si="257"/>
        <v>0.19230000000000003</v>
      </c>
      <c r="AP164" s="178">
        <f t="shared" si="258"/>
        <v>0.15500000000000003</v>
      </c>
      <c r="AQ164" s="137"/>
      <c r="AR164" s="312">
        <f t="shared" si="247"/>
        <v>-3.6499999999999977E-2</v>
      </c>
      <c r="AS164" s="222">
        <f t="shared" si="248"/>
        <v>4.5482866043613679E-2</v>
      </c>
    </row>
    <row r="165" spans="2:47" x14ac:dyDescent="0.25">
      <c r="B165">
        <v>2002</v>
      </c>
      <c r="D165" s="268">
        <f t="shared" si="263"/>
        <v>0.82769999999999999</v>
      </c>
      <c r="E165" s="38">
        <v>0.83250000000000002</v>
      </c>
      <c r="F165" s="146">
        <f t="shared" si="264"/>
        <v>0.84230000000000005</v>
      </c>
      <c r="G165" s="245">
        <v>0.85350000000000004</v>
      </c>
      <c r="H165" s="268">
        <f t="shared" si="265"/>
        <v>0.8579</v>
      </c>
      <c r="I165" s="269">
        <v>0.8579</v>
      </c>
      <c r="AA165">
        <v>10</v>
      </c>
      <c r="AB165" s="307"/>
      <c r="AC165" s="288"/>
      <c r="AD165" s="306"/>
      <c r="AE165" s="307">
        <v>0.79920000000000002</v>
      </c>
      <c r="AF165" s="288">
        <v>0.79390000000000005</v>
      </c>
      <c r="AG165" s="306">
        <v>0.80449999999999999</v>
      </c>
      <c r="AH165" s="141"/>
      <c r="AK165" s="176">
        <f t="shared" ref="AK165:AK170" si="266">1-AE165</f>
        <v>0.20079999999999998</v>
      </c>
      <c r="AL165" s="288"/>
      <c r="AP165" s="1"/>
      <c r="AQ165" s="137"/>
      <c r="AR165" s="137"/>
      <c r="AS165" s="137"/>
    </row>
    <row r="166" spans="2:47" x14ac:dyDescent="0.25">
      <c r="B166">
        <v>2003</v>
      </c>
      <c r="D166" s="268">
        <f t="shared" si="263"/>
        <v>0.84650000000000003</v>
      </c>
      <c r="E166" s="38">
        <v>0.83960000000000001</v>
      </c>
      <c r="F166" s="146">
        <f t="shared" si="264"/>
        <v>0.85409999999999997</v>
      </c>
      <c r="G166" s="245">
        <v>0.85680000000000001</v>
      </c>
      <c r="H166" s="268">
        <f t="shared" si="265"/>
        <v>0.86099999999999999</v>
      </c>
      <c r="I166" s="269">
        <v>0.86180000000000001</v>
      </c>
      <c r="AA166">
        <v>11</v>
      </c>
      <c r="AE166" s="307">
        <v>0.79659999999999997</v>
      </c>
      <c r="AF166" s="288">
        <v>0.79120000000000001</v>
      </c>
      <c r="AG166" s="306">
        <v>0.80189999999999995</v>
      </c>
      <c r="AK166" s="176">
        <f t="shared" si="266"/>
        <v>0.20340000000000003</v>
      </c>
      <c r="AP166" s="1"/>
      <c r="AQ166" s="137"/>
      <c r="AR166" s="137"/>
      <c r="AS166" s="137"/>
    </row>
    <row r="167" spans="2:47" x14ac:dyDescent="0.25">
      <c r="B167">
        <v>2004</v>
      </c>
      <c r="D167" s="268">
        <f t="shared" si="263"/>
        <v>0.84250000000000003</v>
      </c>
      <c r="E167" s="38">
        <v>0.84670000000000001</v>
      </c>
      <c r="F167" s="146">
        <f t="shared" si="264"/>
        <v>0.86499999999999999</v>
      </c>
      <c r="G167" s="245">
        <v>0.86009999999999998</v>
      </c>
      <c r="H167" s="268">
        <f t="shared" si="265"/>
        <v>0.8669</v>
      </c>
      <c r="I167" s="269">
        <v>0.86570000000000003</v>
      </c>
      <c r="AA167">
        <v>12</v>
      </c>
      <c r="AE167" s="307">
        <v>0.79339999999999999</v>
      </c>
      <c r="AF167" s="288">
        <v>0.78790000000000004</v>
      </c>
      <c r="AG167" s="306">
        <v>0.79869999999999997</v>
      </c>
      <c r="AK167" s="176">
        <f t="shared" si="266"/>
        <v>0.20660000000000001</v>
      </c>
      <c r="AP167" s="1"/>
      <c r="AQ167" s="137"/>
      <c r="AR167" s="137"/>
      <c r="AS167" s="137"/>
    </row>
    <row r="168" spans="2:47" x14ac:dyDescent="0.25">
      <c r="B168">
        <v>2005</v>
      </c>
      <c r="D168" s="268">
        <f t="shared" si="263"/>
        <v>0.85099999999999998</v>
      </c>
      <c r="E168" s="38">
        <v>0.85389999999999999</v>
      </c>
      <c r="F168" s="146">
        <f t="shared" si="264"/>
        <v>0.87370000000000003</v>
      </c>
      <c r="G168" s="245">
        <v>0.86339999999999995</v>
      </c>
      <c r="H168" s="268">
        <f t="shared" si="265"/>
        <v>0.86609999999999998</v>
      </c>
      <c r="I168" s="269">
        <v>0.86950000000000005</v>
      </c>
      <c r="AA168">
        <v>13</v>
      </c>
      <c r="AE168" s="307">
        <v>0.79010000000000002</v>
      </c>
      <c r="AF168" s="288">
        <v>0.78449999999999998</v>
      </c>
      <c r="AG168" s="306">
        <v>0.79549999999999998</v>
      </c>
      <c r="AK168" s="176">
        <f t="shared" si="266"/>
        <v>0.20989999999999998</v>
      </c>
      <c r="AP168" s="1"/>
      <c r="AQ168" s="137"/>
      <c r="AR168" s="137"/>
      <c r="AS168" s="137"/>
    </row>
    <row r="169" spans="2:47" x14ac:dyDescent="0.25">
      <c r="B169">
        <v>2006</v>
      </c>
      <c r="D169" s="268">
        <f t="shared" si="263"/>
        <v>0.86040000000000005</v>
      </c>
      <c r="E169" s="38">
        <v>0.86119999999999997</v>
      </c>
      <c r="F169" s="146">
        <f t="shared" si="264"/>
        <v>0.8609</v>
      </c>
      <c r="G169" s="245">
        <v>0.86670000000000003</v>
      </c>
      <c r="H169" s="268">
        <f t="shared" si="265"/>
        <v>0.87070000000000003</v>
      </c>
      <c r="I169" s="269">
        <v>0.87339999999999995</v>
      </c>
      <c r="AA169">
        <v>14</v>
      </c>
      <c r="AE169" s="307">
        <v>0.78769999999999996</v>
      </c>
      <c r="AF169" s="288">
        <v>0.78210000000000002</v>
      </c>
      <c r="AG169" s="306">
        <v>0.79320000000000002</v>
      </c>
      <c r="AK169" s="176">
        <f t="shared" si="266"/>
        <v>0.21230000000000004</v>
      </c>
      <c r="AP169" s="1"/>
      <c r="AQ169" s="137"/>
      <c r="AR169" s="137"/>
      <c r="AS169" s="137"/>
    </row>
    <row r="170" spans="2:47" x14ac:dyDescent="0.25">
      <c r="B170">
        <v>2007</v>
      </c>
      <c r="D170" s="268">
        <f t="shared" si="263"/>
        <v>0.87319999999999998</v>
      </c>
      <c r="E170" s="38">
        <v>0.86850000000000005</v>
      </c>
      <c r="F170" s="146">
        <f t="shared" si="264"/>
        <v>0.86539999999999995</v>
      </c>
      <c r="G170" s="245">
        <v>0.87</v>
      </c>
      <c r="H170" s="268">
        <f t="shared" si="265"/>
        <v>0.88060000000000005</v>
      </c>
      <c r="I170" s="269">
        <v>0.87739999999999996</v>
      </c>
      <c r="AA170">
        <v>15</v>
      </c>
      <c r="AE170" s="307">
        <v>0.78490000000000004</v>
      </c>
      <c r="AF170" s="288">
        <v>0.7792</v>
      </c>
      <c r="AG170" s="306">
        <v>0.79049999999999998</v>
      </c>
      <c r="AK170" s="176">
        <f t="shared" si="266"/>
        <v>0.21509999999999996</v>
      </c>
      <c r="AP170" s="1"/>
      <c r="AQ170" s="137"/>
      <c r="AR170" s="137"/>
      <c r="AS170" s="137"/>
    </row>
    <row r="171" spans="2:47" x14ac:dyDescent="0.25">
      <c r="B171">
        <v>2008</v>
      </c>
      <c r="D171" s="268">
        <f t="shared" si="263"/>
        <v>0.87360000000000004</v>
      </c>
      <c r="E171" s="153">
        <v>0.87590000000000001</v>
      </c>
      <c r="F171" s="146">
        <f t="shared" si="264"/>
        <v>0.877</v>
      </c>
      <c r="G171" s="245">
        <v>0.87339999999999995</v>
      </c>
      <c r="H171" s="268">
        <f t="shared" si="265"/>
        <v>0.8821</v>
      </c>
      <c r="I171" s="336">
        <v>0.88129999999999997</v>
      </c>
      <c r="W171" s="8"/>
    </row>
    <row r="172" spans="2:47" x14ac:dyDescent="0.25">
      <c r="B172">
        <v>2009</v>
      </c>
      <c r="D172" s="268">
        <f t="shared" si="263"/>
        <v>0.87939999999999996</v>
      </c>
      <c r="E172" s="38">
        <v>0.87709999999999999</v>
      </c>
      <c r="F172" s="146">
        <f t="shared" si="264"/>
        <v>0.877</v>
      </c>
      <c r="G172" s="245">
        <v>0.87670000000000003</v>
      </c>
      <c r="H172" s="268">
        <f t="shared" si="265"/>
        <v>0.8851</v>
      </c>
      <c r="I172" s="269">
        <v>0.88349999999999995</v>
      </c>
      <c r="AA172" s="215"/>
      <c r="AB172" s="214"/>
      <c r="AC172" s="214"/>
      <c r="AD172" s="214"/>
      <c r="AE172" s="214"/>
      <c r="AF172" s="214"/>
      <c r="AG172" s="311" t="s">
        <v>911</v>
      </c>
      <c r="AH172" s="214"/>
      <c r="AI172" s="214"/>
      <c r="AJ172" s="214"/>
      <c r="AK172" s="214"/>
      <c r="AL172" s="216"/>
    </row>
    <row r="173" spans="2:47" x14ac:dyDescent="0.25">
      <c r="B173">
        <v>2010</v>
      </c>
      <c r="D173" s="268">
        <f t="shared" si="263"/>
        <v>0.8821</v>
      </c>
      <c r="E173" s="38">
        <v>0.87829999999999997</v>
      </c>
      <c r="F173" s="146">
        <f t="shared" si="264"/>
        <v>0.87419999999999998</v>
      </c>
      <c r="G173" s="320">
        <v>0.88009999999999999</v>
      </c>
      <c r="H173" s="268">
        <f t="shared" si="265"/>
        <v>0.88570000000000004</v>
      </c>
      <c r="I173" s="269">
        <v>0.88560000000000005</v>
      </c>
      <c r="AB173" s="141"/>
      <c r="AE173" s="8" t="s">
        <v>903</v>
      </c>
      <c r="AK173" s="313" t="s">
        <v>905</v>
      </c>
      <c r="AL173" s="7"/>
    </row>
    <row r="174" spans="2:47" x14ac:dyDescent="0.25">
      <c r="B174">
        <v>2011</v>
      </c>
      <c r="D174" s="268">
        <f t="shared" ref="D174:D180" si="267">D148</f>
        <v>0.86960000000000004</v>
      </c>
      <c r="E174" s="38">
        <v>0.87949999999999995</v>
      </c>
      <c r="F174" s="146">
        <f t="shared" ref="F174:F180" si="268">E148</f>
        <v>0.88560000000000005</v>
      </c>
      <c r="G174" s="245">
        <v>0.88419999999999999</v>
      </c>
      <c r="H174" s="268">
        <f t="shared" ref="H174:H180" si="269">F148</f>
        <v>0.88560000000000005</v>
      </c>
      <c r="I174" s="269">
        <v>0.88780000000000003</v>
      </c>
      <c r="AA174" t="s">
        <v>906</v>
      </c>
      <c r="AB174" s="141"/>
      <c r="AC174" s="240" t="s">
        <v>898</v>
      </c>
      <c r="AD174" s="7"/>
      <c r="AF174" s="76" t="s">
        <v>6</v>
      </c>
      <c r="AH174" s="141"/>
      <c r="AI174" s="240" t="s">
        <v>7</v>
      </c>
      <c r="AJ174" s="7"/>
      <c r="AK174" s="76" t="s">
        <v>6</v>
      </c>
      <c r="AL174" s="7"/>
      <c r="AM174" s="76" t="s">
        <v>6</v>
      </c>
      <c r="AN174" s="7"/>
    </row>
    <row r="175" spans="2:47" x14ac:dyDescent="0.25">
      <c r="B175">
        <v>2012</v>
      </c>
      <c r="D175" s="268">
        <f t="shared" si="267"/>
        <v>0.88639999999999997</v>
      </c>
      <c r="E175" s="38">
        <v>0.88070000000000004</v>
      </c>
      <c r="F175" s="146">
        <f t="shared" si="268"/>
        <v>0.89300000000000002</v>
      </c>
      <c r="G175" s="245">
        <v>0.88839999999999997</v>
      </c>
      <c r="H175" s="268">
        <f t="shared" si="269"/>
        <v>0.89</v>
      </c>
      <c r="I175" s="269">
        <v>0.89</v>
      </c>
      <c r="AA175" t="s">
        <v>907</v>
      </c>
      <c r="AB175" s="309" t="s">
        <v>904</v>
      </c>
      <c r="AC175" s="294">
        <v>95412</v>
      </c>
      <c r="AD175" s="308"/>
      <c r="AE175" s="309" t="s">
        <v>904</v>
      </c>
      <c r="AF175" s="294">
        <v>42822</v>
      </c>
      <c r="AH175" s="310" t="s">
        <v>904</v>
      </c>
      <c r="AI175" s="294">
        <v>49004</v>
      </c>
      <c r="AJ175" s="259"/>
      <c r="AL175" s="314" t="s">
        <v>7</v>
      </c>
      <c r="AN175" s="314" t="s">
        <v>7</v>
      </c>
      <c r="AT175" t="s">
        <v>881</v>
      </c>
    </row>
    <row r="176" spans="2:47" x14ac:dyDescent="0.25">
      <c r="B176">
        <v>2013</v>
      </c>
      <c r="D176" s="268">
        <f t="shared" si="267"/>
        <v>0.872</v>
      </c>
      <c r="E176" s="38">
        <v>0.88190000000000002</v>
      </c>
      <c r="F176" s="146">
        <f t="shared" si="268"/>
        <v>0.89349999999999996</v>
      </c>
      <c r="G176" s="245">
        <v>0.89249999999999996</v>
      </c>
      <c r="H176" s="268">
        <f t="shared" si="269"/>
        <v>0.8901</v>
      </c>
      <c r="I176" s="269">
        <v>0.89219999999999999</v>
      </c>
      <c r="AA176" s="20" t="s">
        <v>908</v>
      </c>
      <c r="AB176" s="141" t="s">
        <v>337</v>
      </c>
      <c r="AC176" t="s">
        <v>150</v>
      </c>
      <c r="AD176" s="7" t="s">
        <v>18</v>
      </c>
      <c r="AE176" s="141" t="s">
        <v>337</v>
      </c>
      <c r="AF176" t="s">
        <v>150</v>
      </c>
      <c r="AG176" s="7" t="s">
        <v>18</v>
      </c>
      <c r="AH176" s="141" t="s">
        <v>337</v>
      </c>
      <c r="AI176" t="s">
        <v>150</v>
      </c>
      <c r="AJ176" s="7" t="s">
        <v>18</v>
      </c>
      <c r="AK176" t="s">
        <v>912</v>
      </c>
      <c r="AL176" s="7"/>
      <c r="AM176" t="s">
        <v>17</v>
      </c>
      <c r="AU176" t="s">
        <v>343</v>
      </c>
    </row>
    <row r="177" spans="2:47" x14ac:dyDescent="0.25">
      <c r="B177">
        <v>2014</v>
      </c>
      <c r="D177" s="268">
        <f t="shared" si="267"/>
        <v>0.88519999999999999</v>
      </c>
      <c r="E177" s="38">
        <v>0.8831</v>
      </c>
      <c r="F177" s="146">
        <f t="shared" si="268"/>
        <v>0.88970000000000005</v>
      </c>
      <c r="G177" s="245">
        <v>0.89670000000000005</v>
      </c>
      <c r="H177" s="268">
        <f t="shared" si="269"/>
        <v>0.89439999999999997</v>
      </c>
      <c r="I177" s="269">
        <v>0.89439999999999997</v>
      </c>
      <c r="AA177">
        <v>0</v>
      </c>
      <c r="AB177" s="305">
        <v>1</v>
      </c>
      <c r="AC177" s="288"/>
      <c r="AD177" s="306"/>
      <c r="AE177" s="305">
        <v>1</v>
      </c>
      <c r="AF177" s="288"/>
      <c r="AG177" s="306"/>
      <c r="AH177" s="305">
        <v>1</v>
      </c>
      <c r="AI177" s="288"/>
      <c r="AJ177" s="306"/>
      <c r="AK177" s="76">
        <v>0</v>
      </c>
      <c r="AL177" s="242">
        <v>0</v>
      </c>
      <c r="AM177" s="76">
        <v>0</v>
      </c>
      <c r="AN177" s="242">
        <v>0</v>
      </c>
      <c r="AO177" s="76">
        <v>0</v>
      </c>
      <c r="AP177" s="242">
        <v>0</v>
      </c>
      <c r="AT177" s="312">
        <f t="shared" ref="AT177:AT186" si="270">AL177-AK177</f>
        <v>0</v>
      </c>
      <c r="AU177" s="222">
        <f>(AH177-AE177)/AE177</f>
        <v>0</v>
      </c>
    </row>
    <row r="178" spans="2:47" x14ac:dyDescent="0.25">
      <c r="B178">
        <v>2015</v>
      </c>
      <c r="D178" s="268">
        <f t="shared" si="267"/>
        <v>0.89039999999999997</v>
      </c>
      <c r="E178" s="38">
        <v>0.88429999999999997</v>
      </c>
      <c r="F178" s="146">
        <f t="shared" si="268"/>
        <v>0.90249999999999997</v>
      </c>
      <c r="G178" s="320">
        <v>0.90090000000000003</v>
      </c>
      <c r="H178" s="268">
        <f t="shared" si="269"/>
        <v>0.89949999999999997</v>
      </c>
      <c r="I178" s="336">
        <v>0.89659999999999995</v>
      </c>
      <c r="W178" s="8"/>
      <c r="AA178">
        <v>1</v>
      </c>
      <c r="AB178" s="307">
        <v>0.94240000000000002</v>
      </c>
      <c r="AC178" s="288">
        <v>0.94089999999999996</v>
      </c>
      <c r="AD178" s="306">
        <v>0.94389999999999996</v>
      </c>
      <c r="AE178" s="307">
        <v>0.9345</v>
      </c>
      <c r="AF178" s="288">
        <v>0.93210000000000004</v>
      </c>
      <c r="AG178" s="306">
        <v>0.93679999999999997</v>
      </c>
      <c r="AH178" s="307">
        <v>0.95099999999999996</v>
      </c>
      <c r="AI178" s="288">
        <v>0.94889999999999997</v>
      </c>
      <c r="AJ178" s="306">
        <v>0.95289999999999997</v>
      </c>
      <c r="AK178" s="167">
        <f t="shared" ref="AK178:AK192" si="271">1-AE178</f>
        <v>6.5500000000000003E-2</v>
      </c>
      <c r="AL178" s="178">
        <f t="shared" ref="AL178:AL186" si="272">1-AH178</f>
        <v>4.9000000000000044E-2</v>
      </c>
      <c r="AM178" s="167">
        <f>1-AF178</f>
        <v>6.789999999999996E-2</v>
      </c>
      <c r="AN178" s="178">
        <f>1-AI178</f>
        <v>5.1100000000000034E-2</v>
      </c>
      <c r="AO178" s="167">
        <f>1-AG178</f>
        <v>6.3200000000000034E-2</v>
      </c>
      <c r="AP178" s="178">
        <f>1-AJ178</f>
        <v>4.7100000000000031E-2</v>
      </c>
      <c r="AT178" s="312">
        <f t="shared" si="270"/>
        <v>-1.6499999999999959E-2</v>
      </c>
      <c r="AU178" s="222">
        <f>(AH178-AE178)/AE178</f>
        <v>1.7656500802568174E-2</v>
      </c>
    </row>
    <row r="179" spans="2:47" x14ac:dyDescent="0.25">
      <c r="B179">
        <v>2016</v>
      </c>
      <c r="D179" s="268">
        <f t="shared" si="267"/>
        <v>0.88490000000000002</v>
      </c>
      <c r="E179" s="38">
        <v>0.88549999999999995</v>
      </c>
      <c r="F179" s="146">
        <f t="shared" si="268"/>
        <v>0.90269999999999995</v>
      </c>
      <c r="G179" s="245">
        <v>0.90059999999999996</v>
      </c>
      <c r="H179" s="268">
        <f t="shared" si="269"/>
        <v>0.89300000000000002</v>
      </c>
      <c r="I179" s="269">
        <v>0.89529999999999998</v>
      </c>
      <c r="AA179">
        <v>2</v>
      </c>
      <c r="AB179" s="307">
        <v>0.90229999999999999</v>
      </c>
      <c r="AC179" s="288">
        <v>0.90029999999999999</v>
      </c>
      <c r="AD179" s="306">
        <v>0.90429999999999999</v>
      </c>
      <c r="AE179" s="307">
        <v>0.89029999999999998</v>
      </c>
      <c r="AF179" s="288">
        <v>0.88719999999999999</v>
      </c>
      <c r="AG179" s="306">
        <v>0.89319999999999999</v>
      </c>
      <c r="AH179" s="307">
        <v>0.91669999999999996</v>
      </c>
      <c r="AI179" s="288">
        <v>0.91410000000000002</v>
      </c>
      <c r="AJ179" s="306">
        <v>0.91930000000000001</v>
      </c>
      <c r="AK179" s="167">
        <f t="shared" si="271"/>
        <v>0.10970000000000002</v>
      </c>
      <c r="AL179" s="178">
        <f t="shared" si="272"/>
        <v>8.3300000000000041E-2</v>
      </c>
      <c r="AM179" s="167">
        <f t="shared" ref="AM179:AM186" si="273">1-AF179</f>
        <v>0.11280000000000001</v>
      </c>
      <c r="AN179" s="178">
        <f t="shared" ref="AN179:AN186" si="274">1-AI179</f>
        <v>8.5899999999999976E-2</v>
      </c>
      <c r="AO179" s="167">
        <f t="shared" ref="AO179:AO186" si="275">1-AG179</f>
        <v>0.10680000000000001</v>
      </c>
      <c r="AP179" s="178">
        <f t="shared" ref="AP179:AP186" si="276">1-AJ179</f>
        <v>8.0699999999999994E-2</v>
      </c>
      <c r="AT179" s="312">
        <f t="shared" si="270"/>
        <v>-2.6399999999999979E-2</v>
      </c>
      <c r="AU179" s="222">
        <f t="shared" ref="AU179:AU186" si="277">(AH179-AE179)/AE179</f>
        <v>2.9652925980006715E-2</v>
      </c>
    </row>
    <row r="180" spans="2:47" x14ac:dyDescent="0.25">
      <c r="B180">
        <v>2017</v>
      </c>
      <c r="D180" s="268">
        <f t="shared" si="267"/>
        <v>0.88460000000000005</v>
      </c>
      <c r="E180" s="38">
        <v>0.88670000000000004</v>
      </c>
      <c r="F180" s="146">
        <f t="shared" si="268"/>
        <v>0.89910000000000001</v>
      </c>
      <c r="G180" s="245">
        <v>0.90029999999999999</v>
      </c>
      <c r="H180" s="268">
        <f t="shared" si="269"/>
        <v>0.8952</v>
      </c>
      <c r="I180" s="269">
        <v>0.89400000000000002</v>
      </c>
      <c r="AA180">
        <v>3</v>
      </c>
      <c r="AB180" s="307">
        <v>0.87870000000000004</v>
      </c>
      <c r="AC180" s="288">
        <v>0.87649999999999995</v>
      </c>
      <c r="AD180" s="306">
        <v>0.88080000000000003</v>
      </c>
      <c r="AE180" s="307">
        <v>0.86499999999999999</v>
      </c>
      <c r="AF180" s="288">
        <v>0.86170000000000002</v>
      </c>
      <c r="AG180" s="306">
        <v>0.86829999999999996</v>
      </c>
      <c r="AH180" s="307">
        <v>0.89590000000000003</v>
      </c>
      <c r="AI180" s="288">
        <v>0.89290000000000003</v>
      </c>
      <c r="AJ180" s="306">
        <v>0.89880000000000004</v>
      </c>
      <c r="AK180" s="167">
        <f t="shared" si="271"/>
        <v>0.13500000000000001</v>
      </c>
      <c r="AL180" s="178">
        <f t="shared" si="272"/>
        <v>0.10409999999999997</v>
      </c>
      <c r="AM180" s="167">
        <f t="shared" si="273"/>
        <v>0.13829999999999998</v>
      </c>
      <c r="AN180" s="178">
        <f t="shared" si="274"/>
        <v>0.10709999999999997</v>
      </c>
      <c r="AO180" s="167">
        <f t="shared" si="275"/>
        <v>0.13170000000000004</v>
      </c>
      <c r="AP180" s="178">
        <f t="shared" si="276"/>
        <v>0.10119999999999996</v>
      </c>
      <c r="AT180" s="312">
        <f t="shared" si="270"/>
        <v>-3.0900000000000039E-2</v>
      </c>
      <c r="AU180" s="222">
        <f t="shared" si="277"/>
        <v>3.5722543352601201E-2</v>
      </c>
    </row>
    <row r="181" spans="2:47" x14ac:dyDescent="0.25">
      <c r="D181" s="215"/>
      <c r="E181" s="216" t="s">
        <v>154</v>
      </c>
      <c r="F181" s="214"/>
      <c r="G181" s="214" t="s">
        <v>154</v>
      </c>
      <c r="H181" s="215"/>
      <c r="I181" s="216" t="s">
        <v>154</v>
      </c>
      <c r="AA181">
        <v>4</v>
      </c>
      <c r="AB181" s="307">
        <v>0.8649</v>
      </c>
      <c r="AC181" s="288">
        <v>0.86250000000000004</v>
      </c>
      <c r="AD181" s="306">
        <v>0.86719999999999997</v>
      </c>
      <c r="AE181" s="307">
        <v>0.85</v>
      </c>
      <c r="AF181" s="288">
        <v>0.84650000000000003</v>
      </c>
      <c r="AG181" s="306">
        <v>0.85340000000000005</v>
      </c>
      <c r="AH181" s="307">
        <v>0.88319999999999999</v>
      </c>
      <c r="AI181" s="288">
        <v>0.88</v>
      </c>
      <c r="AJ181" s="306">
        <v>0.88639999999999997</v>
      </c>
      <c r="AK181" s="167">
        <f t="shared" si="271"/>
        <v>0.15000000000000002</v>
      </c>
      <c r="AL181" s="178">
        <f t="shared" si="272"/>
        <v>0.11680000000000001</v>
      </c>
      <c r="AM181" s="167">
        <f t="shared" si="273"/>
        <v>0.15349999999999997</v>
      </c>
      <c r="AN181" s="178">
        <f t="shared" si="274"/>
        <v>0.12</v>
      </c>
      <c r="AO181" s="167">
        <f t="shared" si="275"/>
        <v>0.14659999999999995</v>
      </c>
      <c r="AP181" s="178">
        <f t="shared" si="276"/>
        <v>0.11360000000000003</v>
      </c>
      <c r="AT181" s="312">
        <f t="shared" si="270"/>
        <v>-3.3200000000000007E-2</v>
      </c>
      <c r="AU181" s="222">
        <f t="shared" si="277"/>
        <v>3.9058823529411771E-2</v>
      </c>
    </row>
    <row r="182" spans="2:47" x14ac:dyDescent="0.25">
      <c r="D182" s="141"/>
      <c r="E182" s="325">
        <v>0.85099999999999998</v>
      </c>
      <c r="F182" s="2"/>
      <c r="G182" s="321">
        <v>0.38390000000000002</v>
      </c>
      <c r="H182" s="333"/>
      <c r="I182" s="322">
        <v>0.44850000000000001</v>
      </c>
      <c r="AA182">
        <v>5</v>
      </c>
      <c r="AB182" s="307">
        <v>0.85529999999999995</v>
      </c>
      <c r="AC182" s="288">
        <v>0.85289999999999999</v>
      </c>
      <c r="AD182" s="306">
        <v>0.85770000000000002</v>
      </c>
      <c r="AE182" s="307">
        <v>0.83979999999999999</v>
      </c>
      <c r="AF182" s="288">
        <v>0.83620000000000005</v>
      </c>
      <c r="AG182" s="306">
        <v>0.84340000000000004</v>
      </c>
      <c r="AH182" s="307">
        <v>0.87490000000000001</v>
      </c>
      <c r="AI182" s="288">
        <v>0.87139999999999995</v>
      </c>
      <c r="AJ182" s="306">
        <v>0.87819999999999998</v>
      </c>
      <c r="AK182" s="167">
        <f t="shared" si="271"/>
        <v>0.16020000000000001</v>
      </c>
      <c r="AL182" s="178">
        <f t="shared" si="272"/>
        <v>0.12509999999999999</v>
      </c>
      <c r="AM182" s="167">
        <f t="shared" si="273"/>
        <v>0.16379999999999995</v>
      </c>
      <c r="AN182" s="178">
        <f t="shared" si="274"/>
        <v>0.12860000000000005</v>
      </c>
      <c r="AO182" s="167">
        <f t="shared" si="275"/>
        <v>0.15659999999999996</v>
      </c>
      <c r="AP182" s="178">
        <f t="shared" si="276"/>
        <v>0.12180000000000002</v>
      </c>
      <c r="AT182" s="312">
        <f t="shared" si="270"/>
        <v>-3.510000000000002E-2</v>
      </c>
      <c r="AU182" s="222">
        <f t="shared" si="277"/>
        <v>4.1795665634674947E-2</v>
      </c>
    </row>
    <row r="183" spans="2:47" x14ac:dyDescent="0.25">
      <c r="D183" s="141"/>
      <c r="E183" s="325">
        <v>0.1361</v>
      </c>
      <c r="F183" s="2"/>
      <c r="G183" s="321">
        <v>0.47</v>
      </c>
      <c r="H183" s="333"/>
      <c r="I183" s="322">
        <v>0.2467</v>
      </c>
      <c r="AA183">
        <v>6</v>
      </c>
      <c r="AB183" s="307">
        <v>0.84660000000000002</v>
      </c>
      <c r="AC183" s="288">
        <v>0.84409999999999996</v>
      </c>
      <c r="AD183" s="306">
        <v>0.84909999999999997</v>
      </c>
      <c r="AE183" s="307">
        <v>0.83050000000000002</v>
      </c>
      <c r="AF183" s="288">
        <v>0.82679999999999998</v>
      </c>
      <c r="AG183" s="306">
        <v>0.83409999999999995</v>
      </c>
      <c r="AH183" s="307">
        <v>0.86739999999999995</v>
      </c>
      <c r="AI183" s="288">
        <v>0.86380000000000001</v>
      </c>
      <c r="AJ183" s="306">
        <v>0.87090000000000001</v>
      </c>
      <c r="AK183" s="167">
        <f t="shared" si="271"/>
        <v>0.16949999999999998</v>
      </c>
      <c r="AL183" s="178">
        <f t="shared" si="272"/>
        <v>0.13260000000000005</v>
      </c>
      <c r="AM183" s="167">
        <f t="shared" si="273"/>
        <v>0.17320000000000002</v>
      </c>
      <c r="AN183" s="178">
        <f t="shared" si="274"/>
        <v>0.13619999999999999</v>
      </c>
      <c r="AO183" s="167">
        <f t="shared" si="275"/>
        <v>0.16590000000000005</v>
      </c>
      <c r="AP183" s="178">
        <f t="shared" si="276"/>
        <v>0.12909999999999999</v>
      </c>
      <c r="AT183" s="312">
        <f t="shared" si="270"/>
        <v>-3.6899999999999933E-2</v>
      </c>
      <c r="AU183" s="222">
        <f t="shared" si="277"/>
        <v>4.4431065623118521E-2</v>
      </c>
    </row>
    <row r="184" spans="2:47" x14ac:dyDescent="0.25">
      <c r="D184" s="141"/>
      <c r="E184" s="334"/>
      <c r="F184" s="2"/>
      <c r="G184" s="335">
        <v>-3.8199999999999998E-2</v>
      </c>
      <c r="H184" s="332"/>
      <c r="I184" s="322">
        <v>-0.14399999999999999</v>
      </c>
      <c r="AA184">
        <v>7</v>
      </c>
      <c r="AB184" s="307">
        <v>0.84050000000000002</v>
      </c>
      <c r="AC184" s="288">
        <v>0.83789999999999998</v>
      </c>
      <c r="AD184" s="306">
        <v>0.84309999999999996</v>
      </c>
      <c r="AE184" s="307">
        <v>0.82440000000000002</v>
      </c>
      <c r="AF184" s="288">
        <v>0.82069999999999999</v>
      </c>
      <c r="AG184" s="306">
        <v>0.82809999999999995</v>
      </c>
      <c r="AH184" s="307">
        <v>0.86219999999999997</v>
      </c>
      <c r="AI184" s="288">
        <v>0.85829999999999995</v>
      </c>
      <c r="AJ184" s="306">
        <v>0.8659</v>
      </c>
      <c r="AK184" s="167">
        <f t="shared" si="271"/>
        <v>0.17559999999999998</v>
      </c>
      <c r="AL184" s="178">
        <f t="shared" si="272"/>
        <v>0.13780000000000003</v>
      </c>
      <c r="AM184" s="167">
        <f t="shared" si="273"/>
        <v>0.17930000000000001</v>
      </c>
      <c r="AN184" s="178">
        <f t="shared" si="274"/>
        <v>0.14170000000000005</v>
      </c>
      <c r="AO184" s="167">
        <f t="shared" si="275"/>
        <v>0.17190000000000005</v>
      </c>
      <c r="AP184" s="178">
        <f t="shared" si="276"/>
        <v>0.1341</v>
      </c>
      <c r="AT184" s="312">
        <f t="shared" si="270"/>
        <v>-3.7799999999999945E-2</v>
      </c>
      <c r="AU184" s="222">
        <f t="shared" si="277"/>
        <v>4.5851528384279409E-2</v>
      </c>
    </row>
    <row r="185" spans="2:47" x14ac:dyDescent="0.25">
      <c r="D185" s="215"/>
      <c r="E185" s="216" t="s">
        <v>363</v>
      </c>
      <c r="F185" s="214"/>
      <c r="G185" s="214" t="s">
        <v>363</v>
      </c>
      <c r="H185" s="215"/>
      <c r="I185" s="216" t="s">
        <v>363</v>
      </c>
      <c r="AA185">
        <v>8</v>
      </c>
      <c r="AB185" s="307">
        <v>0.83499999999999996</v>
      </c>
      <c r="AC185" s="288">
        <v>0.83230000000000004</v>
      </c>
      <c r="AD185" s="306">
        <v>0.83760000000000001</v>
      </c>
      <c r="AE185" s="307">
        <v>0.81910000000000005</v>
      </c>
      <c r="AF185" s="288">
        <v>0.81530000000000002</v>
      </c>
      <c r="AG185" s="306">
        <v>0.82279999999999998</v>
      </c>
      <c r="AH185" s="307">
        <v>0.85650000000000004</v>
      </c>
      <c r="AI185" s="288">
        <v>0.85240000000000005</v>
      </c>
      <c r="AJ185" s="306">
        <v>0.86050000000000004</v>
      </c>
      <c r="AK185" s="167">
        <f t="shared" si="271"/>
        <v>0.18089999999999995</v>
      </c>
      <c r="AL185" s="178">
        <f t="shared" si="272"/>
        <v>0.14349999999999996</v>
      </c>
      <c r="AM185" s="167">
        <f t="shared" si="273"/>
        <v>0.18469999999999998</v>
      </c>
      <c r="AN185" s="178">
        <f t="shared" si="274"/>
        <v>0.14759999999999995</v>
      </c>
      <c r="AO185" s="167">
        <f t="shared" si="275"/>
        <v>0.17720000000000002</v>
      </c>
      <c r="AP185" s="178">
        <f t="shared" si="276"/>
        <v>0.13949999999999996</v>
      </c>
      <c r="AT185" s="312">
        <f t="shared" si="270"/>
        <v>-3.7399999999999989E-2</v>
      </c>
      <c r="AU185" s="222">
        <f t="shared" si="277"/>
        <v>4.5659870589671574E-2</v>
      </c>
    </row>
    <row r="186" spans="2:47" x14ac:dyDescent="0.25">
      <c r="D186" s="141"/>
      <c r="E186" s="327" t="s">
        <v>153</v>
      </c>
      <c r="F186" s="328"/>
      <c r="G186" s="329">
        <v>3.0000000000000001E-3</v>
      </c>
      <c r="H186" s="330"/>
      <c r="I186" s="331">
        <v>4.3999999999999997E-2</v>
      </c>
      <c r="AA186">
        <v>9</v>
      </c>
      <c r="AB186" s="307">
        <v>0.83079999999999998</v>
      </c>
      <c r="AC186" s="288">
        <v>0.82809999999999995</v>
      </c>
      <c r="AD186" s="306">
        <v>0.83350000000000002</v>
      </c>
      <c r="AE186" s="307">
        <v>0.81520000000000004</v>
      </c>
      <c r="AF186" s="288">
        <v>0.81140000000000001</v>
      </c>
      <c r="AG186" s="306">
        <v>0.81899999999999995</v>
      </c>
      <c r="AH186" s="307">
        <v>0.85170000000000001</v>
      </c>
      <c r="AI186" s="288">
        <v>0.84719999999999995</v>
      </c>
      <c r="AJ186" s="306">
        <v>0.85609999999999997</v>
      </c>
      <c r="AK186" s="167">
        <f t="shared" si="271"/>
        <v>0.18479999999999996</v>
      </c>
      <c r="AL186" s="178">
        <f t="shared" si="272"/>
        <v>0.14829999999999999</v>
      </c>
      <c r="AM186" s="167">
        <f t="shared" si="273"/>
        <v>0.18859999999999999</v>
      </c>
      <c r="AN186" s="178">
        <f t="shared" si="274"/>
        <v>0.15280000000000005</v>
      </c>
      <c r="AO186" s="167">
        <f t="shared" si="275"/>
        <v>0.18100000000000005</v>
      </c>
      <c r="AP186" s="178">
        <f t="shared" si="276"/>
        <v>0.14390000000000003</v>
      </c>
      <c r="AT186" s="312">
        <f t="shared" si="270"/>
        <v>-3.6499999999999977E-2</v>
      </c>
      <c r="AU186" s="222">
        <f t="shared" si="277"/>
        <v>4.4774288518155021E-2</v>
      </c>
    </row>
    <row r="187" spans="2:47" x14ac:dyDescent="0.25">
      <c r="D187" s="141"/>
      <c r="E187" s="324">
        <v>0.21099999999999999</v>
      </c>
      <c r="F187" s="25"/>
      <c r="G187" s="321">
        <v>0.127</v>
      </c>
      <c r="H187" s="147"/>
      <c r="I187" s="331">
        <v>3.6999999999999998E-2</v>
      </c>
      <c r="AA187">
        <v>10</v>
      </c>
      <c r="AB187" s="307">
        <v>0.82709999999999995</v>
      </c>
      <c r="AC187" s="288">
        <v>0.82430000000000003</v>
      </c>
      <c r="AD187" s="306">
        <v>0.82979999999999998</v>
      </c>
      <c r="AE187" s="307">
        <v>0.81140000000000001</v>
      </c>
      <c r="AF187" s="288">
        <v>0.80759999999999998</v>
      </c>
      <c r="AG187" s="306">
        <v>0.81530000000000002</v>
      </c>
      <c r="AH187" s="141"/>
      <c r="AJ187" s="306"/>
      <c r="AK187" s="176">
        <f t="shared" si="271"/>
        <v>0.18859999999999999</v>
      </c>
      <c r="AL187" s="288"/>
    </row>
    <row r="188" spans="2:47" x14ac:dyDescent="0.25">
      <c r="D188" s="141"/>
      <c r="E188" s="26"/>
      <c r="F188" s="25"/>
      <c r="G188" s="321">
        <v>0.96399999999999997</v>
      </c>
      <c r="H188" s="147"/>
      <c r="I188" s="326"/>
      <c r="AA188">
        <v>11</v>
      </c>
      <c r="AE188" s="307">
        <v>0.80769999999999997</v>
      </c>
      <c r="AF188" s="288">
        <v>0.80379999999999996</v>
      </c>
      <c r="AG188" s="306">
        <v>0.81159999999999999</v>
      </c>
      <c r="AK188" s="176">
        <f t="shared" si="271"/>
        <v>0.19230000000000003</v>
      </c>
    </row>
    <row r="189" spans="2:47" x14ac:dyDescent="0.25">
      <c r="AA189">
        <v>12</v>
      </c>
      <c r="AE189" s="307">
        <v>0.80369999999999997</v>
      </c>
      <c r="AF189" s="288">
        <v>0.79969999999999997</v>
      </c>
      <c r="AG189" s="306">
        <v>0.80759999999999998</v>
      </c>
      <c r="AK189" s="176">
        <f t="shared" si="271"/>
        <v>0.19630000000000003</v>
      </c>
    </row>
    <row r="190" spans="2:47" x14ac:dyDescent="0.25">
      <c r="AA190">
        <v>13</v>
      </c>
      <c r="AE190" s="307">
        <v>0.80069999999999997</v>
      </c>
      <c r="AF190" s="288">
        <v>0.79669999999999996</v>
      </c>
      <c r="AG190" s="306">
        <v>0.80469999999999997</v>
      </c>
      <c r="AK190" s="176">
        <f t="shared" si="271"/>
        <v>0.19930000000000003</v>
      </c>
    </row>
    <row r="191" spans="2:47" x14ac:dyDescent="0.25">
      <c r="AA191">
        <v>14</v>
      </c>
      <c r="AE191" s="307">
        <v>0.79790000000000005</v>
      </c>
      <c r="AF191" s="288">
        <v>0.79379999999999995</v>
      </c>
      <c r="AG191" s="306">
        <v>0.80189999999999995</v>
      </c>
      <c r="AK191" s="176">
        <f t="shared" si="271"/>
        <v>0.20209999999999995</v>
      </c>
    </row>
    <row r="192" spans="2:47" x14ac:dyDescent="0.25">
      <c r="AA192">
        <v>15</v>
      </c>
      <c r="AE192" s="307">
        <v>0.79569999999999996</v>
      </c>
      <c r="AF192" s="288">
        <v>0.79149999999999998</v>
      </c>
      <c r="AG192" s="306">
        <v>0.79979999999999996</v>
      </c>
      <c r="AK192" s="176">
        <f t="shared" si="271"/>
        <v>0.20430000000000004</v>
      </c>
    </row>
    <row r="194" spans="27:47" x14ac:dyDescent="0.25">
      <c r="AA194" s="215"/>
      <c r="AB194" s="214"/>
      <c r="AC194" s="214"/>
      <c r="AD194" s="214"/>
      <c r="AE194" s="214"/>
      <c r="AF194" s="214"/>
      <c r="AG194" s="311" t="s">
        <v>910</v>
      </c>
      <c r="AH194" s="214"/>
      <c r="AI194" s="214"/>
      <c r="AJ194" s="214"/>
      <c r="AK194" s="214"/>
      <c r="AL194" s="216"/>
    </row>
    <row r="195" spans="27:47" x14ac:dyDescent="0.25">
      <c r="AB195" s="141"/>
      <c r="AE195" s="8" t="s">
        <v>903</v>
      </c>
      <c r="AK195" s="313" t="s">
        <v>905</v>
      </c>
      <c r="AL195" s="7"/>
    </row>
    <row r="196" spans="27:47" x14ac:dyDescent="0.25">
      <c r="AA196" t="s">
        <v>906</v>
      </c>
      <c r="AB196" s="141"/>
      <c r="AC196" s="240" t="s">
        <v>898</v>
      </c>
      <c r="AD196" s="7"/>
      <c r="AF196" s="76" t="s">
        <v>6</v>
      </c>
      <c r="AH196" s="141"/>
      <c r="AI196" s="240" t="s">
        <v>7</v>
      </c>
      <c r="AJ196" s="7"/>
      <c r="AK196" s="76" t="s">
        <v>6</v>
      </c>
      <c r="AL196" s="7"/>
      <c r="AM196" s="76" t="s">
        <v>6</v>
      </c>
      <c r="AN196" s="7"/>
      <c r="AO196" s="76" t="s">
        <v>6</v>
      </c>
      <c r="AP196" s="7"/>
    </row>
    <row r="197" spans="27:47" x14ac:dyDescent="0.25">
      <c r="AA197" t="s">
        <v>907</v>
      </c>
      <c r="AB197" s="309" t="s">
        <v>904</v>
      </c>
      <c r="AC197" s="294">
        <v>95412</v>
      </c>
      <c r="AD197" s="308"/>
      <c r="AE197" s="309" t="s">
        <v>904</v>
      </c>
      <c r="AF197" s="1">
        <v>78996</v>
      </c>
      <c r="AH197" s="310" t="s">
        <v>904</v>
      </c>
      <c r="AI197" s="1">
        <v>94640</v>
      </c>
      <c r="AJ197" s="259"/>
      <c r="AL197" s="314" t="s">
        <v>7</v>
      </c>
      <c r="AN197" s="314" t="s">
        <v>7</v>
      </c>
      <c r="AP197" s="314" t="s">
        <v>7</v>
      </c>
      <c r="AT197" t="s">
        <v>881</v>
      </c>
    </row>
    <row r="198" spans="27:47" x14ac:dyDescent="0.25">
      <c r="AA198" s="20" t="s">
        <v>908</v>
      </c>
      <c r="AB198" s="141" t="s">
        <v>337</v>
      </c>
      <c r="AC198" t="s">
        <v>150</v>
      </c>
      <c r="AD198" s="7" t="s">
        <v>18</v>
      </c>
      <c r="AE198" s="141" t="s">
        <v>337</v>
      </c>
      <c r="AF198" t="s">
        <v>150</v>
      </c>
      <c r="AG198" s="7" t="s">
        <v>18</v>
      </c>
      <c r="AH198" s="141" t="s">
        <v>337</v>
      </c>
      <c r="AI198" t="s">
        <v>150</v>
      </c>
      <c r="AJ198" s="7" t="s">
        <v>18</v>
      </c>
      <c r="AK198" t="s">
        <v>912</v>
      </c>
      <c r="AL198" s="7"/>
      <c r="AM198" t="s">
        <v>17</v>
      </c>
      <c r="AN198" t="s">
        <v>913</v>
      </c>
      <c r="AO198" t="s">
        <v>17</v>
      </c>
      <c r="AP198" t="s">
        <v>913</v>
      </c>
      <c r="AU198" t="s">
        <v>343</v>
      </c>
    </row>
    <row r="199" spans="27:47" x14ac:dyDescent="0.25">
      <c r="AA199">
        <v>0</v>
      </c>
      <c r="AB199" s="305"/>
      <c r="AC199" s="288"/>
      <c r="AD199" s="306"/>
      <c r="AE199" s="305">
        <v>1</v>
      </c>
      <c r="AF199" s="288"/>
      <c r="AG199" s="306"/>
      <c r="AH199" s="305">
        <v>1</v>
      </c>
      <c r="AI199" s="288"/>
      <c r="AJ199" s="306"/>
      <c r="AK199" s="76">
        <v>0</v>
      </c>
      <c r="AL199" s="242">
        <v>0</v>
      </c>
      <c r="AM199" s="76">
        <v>0</v>
      </c>
      <c r="AN199" s="242">
        <v>0</v>
      </c>
      <c r="AO199" s="76">
        <v>0</v>
      </c>
      <c r="AP199" s="242">
        <v>0</v>
      </c>
      <c r="AQ199" s="137"/>
      <c r="AT199" s="312">
        <f t="shared" ref="AT199:AT208" si="278">AL199-AK199</f>
        <v>0</v>
      </c>
      <c r="AU199" s="222">
        <f>(AH199-AE199)/AE199</f>
        <v>0</v>
      </c>
    </row>
    <row r="200" spans="27:47" x14ac:dyDescent="0.25">
      <c r="AA200">
        <v>1</v>
      </c>
      <c r="AB200" s="307"/>
      <c r="AC200" s="288"/>
      <c r="AD200" s="306"/>
      <c r="AE200" s="307">
        <v>0.93740000000000001</v>
      </c>
      <c r="AF200" s="288">
        <v>0.93569999999999998</v>
      </c>
      <c r="AG200" s="306">
        <v>0.93910000000000005</v>
      </c>
      <c r="AH200" s="307">
        <v>0.95120000000000005</v>
      </c>
      <c r="AI200" s="288">
        <v>0.94969999999999999</v>
      </c>
      <c r="AJ200" s="306">
        <v>0.9526</v>
      </c>
      <c r="AK200" s="167">
        <f t="shared" ref="AK200:AK214" si="279">1-AE200</f>
        <v>6.2599999999999989E-2</v>
      </c>
      <c r="AL200" s="178">
        <f t="shared" ref="AL200:AL208" si="280">1-AH200</f>
        <v>4.8799999999999955E-2</v>
      </c>
      <c r="AM200" s="167">
        <f>1-AF200</f>
        <v>6.4300000000000024E-2</v>
      </c>
      <c r="AN200" s="178">
        <f>1-AI200</f>
        <v>5.0300000000000011E-2</v>
      </c>
      <c r="AO200" s="167">
        <f>1-AG200</f>
        <v>6.0899999999999954E-2</v>
      </c>
      <c r="AP200" s="178">
        <f>1-AJ200</f>
        <v>4.7399999999999998E-2</v>
      </c>
      <c r="AQ200" s="137"/>
      <c r="AR200" s="137"/>
      <c r="AS200" s="137"/>
      <c r="AT200" s="312">
        <f t="shared" si="278"/>
        <v>-1.3800000000000034E-2</v>
      </c>
      <c r="AU200" s="222">
        <f>(AH200-AE200)/AE200</f>
        <v>1.4721570300832125E-2</v>
      </c>
    </row>
    <row r="201" spans="27:47" x14ac:dyDescent="0.25">
      <c r="AA201">
        <v>2</v>
      </c>
      <c r="AB201" s="307"/>
      <c r="AC201" s="288"/>
      <c r="AD201" s="306"/>
      <c r="AE201" s="307">
        <v>0.89659999999999995</v>
      </c>
      <c r="AF201" s="288">
        <v>0.89439999999999997</v>
      </c>
      <c r="AG201" s="306">
        <v>0.89870000000000005</v>
      </c>
      <c r="AH201" s="307">
        <v>0.91520000000000001</v>
      </c>
      <c r="AI201" s="288">
        <v>0.91320000000000001</v>
      </c>
      <c r="AJ201" s="306">
        <v>0.91710000000000003</v>
      </c>
      <c r="AK201" s="167">
        <f t="shared" si="279"/>
        <v>0.10340000000000005</v>
      </c>
      <c r="AL201" s="178">
        <f t="shared" si="280"/>
        <v>8.4799999999999986E-2</v>
      </c>
      <c r="AM201" s="167">
        <f t="shared" ref="AM201:AM208" si="281">1-AF201</f>
        <v>0.10560000000000003</v>
      </c>
      <c r="AN201" s="178">
        <f t="shared" ref="AN201:AN208" si="282">1-AI201</f>
        <v>8.6799999999999988E-2</v>
      </c>
      <c r="AO201" s="167">
        <f t="shared" ref="AO201:AO208" si="283">1-AG201</f>
        <v>0.10129999999999995</v>
      </c>
      <c r="AP201" s="178">
        <f t="shared" ref="AP201:AP208" si="284">1-AJ201</f>
        <v>8.2899999999999974E-2</v>
      </c>
      <c r="AQ201" s="137"/>
      <c r="AR201" s="137"/>
      <c r="AS201" s="137"/>
      <c r="AT201" s="312">
        <f t="shared" si="278"/>
        <v>-1.8600000000000061E-2</v>
      </c>
      <c r="AU201" s="222">
        <f t="shared" ref="AU201:AU208" si="285">(AH201-AE201)/AE201</f>
        <v>2.0745036805710531E-2</v>
      </c>
    </row>
    <row r="202" spans="27:47" x14ac:dyDescent="0.25">
      <c r="AA202">
        <v>3</v>
      </c>
      <c r="AB202" s="307"/>
      <c r="AC202" s="288"/>
      <c r="AD202" s="306"/>
      <c r="AE202" s="307">
        <v>0.87180000000000002</v>
      </c>
      <c r="AF202" s="288">
        <v>0.86939999999999995</v>
      </c>
      <c r="AG202" s="306">
        <v>0.87419999999999998</v>
      </c>
      <c r="AH202" s="307">
        <v>0.89290000000000003</v>
      </c>
      <c r="AI202" s="288">
        <v>0.89070000000000005</v>
      </c>
      <c r="AJ202" s="306">
        <v>0.89510000000000001</v>
      </c>
      <c r="AK202" s="167">
        <f t="shared" si="279"/>
        <v>0.12819999999999998</v>
      </c>
      <c r="AL202" s="178">
        <f t="shared" si="280"/>
        <v>0.10709999999999997</v>
      </c>
      <c r="AM202" s="167">
        <f t="shared" si="281"/>
        <v>0.13060000000000005</v>
      </c>
      <c r="AN202" s="178">
        <f t="shared" si="282"/>
        <v>0.10929999999999995</v>
      </c>
      <c r="AO202" s="167">
        <f t="shared" si="283"/>
        <v>0.12580000000000002</v>
      </c>
      <c r="AP202" s="178">
        <f t="shared" si="284"/>
        <v>0.10489999999999999</v>
      </c>
      <c r="AQ202" s="137"/>
      <c r="AR202" s="137"/>
      <c r="AS202" s="137"/>
      <c r="AT202" s="312">
        <f t="shared" si="278"/>
        <v>-2.1100000000000008E-2</v>
      </c>
      <c r="AU202" s="222">
        <f t="shared" si="285"/>
        <v>2.4202798807065849E-2</v>
      </c>
    </row>
    <row r="203" spans="27:47" x14ac:dyDescent="0.25">
      <c r="AA203">
        <v>4</v>
      </c>
      <c r="AB203" s="307"/>
      <c r="AC203" s="288"/>
      <c r="AD203" s="306"/>
      <c r="AE203" s="307">
        <v>0.85550000000000004</v>
      </c>
      <c r="AF203" s="288">
        <v>0.85289999999999999</v>
      </c>
      <c r="AG203" s="306">
        <v>0.85799999999999998</v>
      </c>
      <c r="AH203" s="307">
        <v>0.87790000000000001</v>
      </c>
      <c r="AI203" s="288">
        <v>0.87549999999999994</v>
      </c>
      <c r="AJ203" s="306">
        <v>0.88029999999999997</v>
      </c>
      <c r="AK203" s="167">
        <f t="shared" si="279"/>
        <v>0.14449999999999996</v>
      </c>
      <c r="AL203" s="178">
        <f t="shared" si="280"/>
        <v>0.12209999999999999</v>
      </c>
      <c r="AM203" s="167">
        <f t="shared" si="281"/>
        <v>0.14710000000000001</v>
      </c>
      <c r="AN203" s="178">
        <f t="shared" si="282"/>
        <v>0.12450000000000006</v>
      </c>
      <c r="AO203" s="167">
        <f t="shared" si="283"/>
        <v>0.14200000000000002</v>
      </c>
      <c r="AP203" s="178">
        <f t="shared" si="284"/>
        <v>0.11970000000000003</v>
      </c>
      <c r="AQ203" s="137"/>
      <c r="AR203" s="137"/>
      <c r="AS203" s="137"/>
      <c r="AT203" s="312">
        <f t="shared" si="278"/>
        <v>-2.2399999999999975E-2</v>
      </c>
      <c r="AU203" s="222">
        <f t="shared" si="285"/>
        <v>2.6183518410286353E-2</v>
      </c>
    </row>
    <row r="204" spans="27:47" x14ac:dyDescent="0.25">
      <c r="AA204">
        <v>5</v>
      </c>
      <c r="AB204" s="307"/>
      <c r="AC204" s="288"/>
      <c r="AD204" s="306"/>
      <c r="AE204" s="307">
        <v>0.84350000000000003</v>
      </c>
      <c r="AF204" s="288">
        <v>0.84079999999999999</v>
      </c>
      <c r="AG204" s="306">
        <v>0.84599999999999997</v>
      </c>
      <c r="AH204" s="307">
        <v>0.86629999999999996</v>
      </c>
      <c r="AI204" s="288">
        <v>0.86370000000000002</v>
      </c>
      <c r="AJ204" s="306">
        <v>0.86880000000000002</v>
      </c>
      <c r="AK204" s="167">
        <f t="shared" si="279"/>
        <v>0.15649999999999997</v>
      </c>
      <c r="AL204" s="178">
        <f t="shared" si="280"/>
        <v>0.13370000000000004</v>
      </c>
      <c r="AM204" s="167">
        <f t="shared" si="281"/>
        <v>0.15920000000000001</v>
      </c>
      <c r="AN204" s="178">
        <f t="shared" si="282"/>
        <v>0.13629999999999998</v>
      </c>
      <c r="AO204" s="167">
        <f t="shared" si="283"/>
        <v>0.15400000000000003</v>
      </c>
      <c r="AP204" s="178">
        <f t="shared" si="284"/>
        <v>0.13119999999999998</v>
      </c>
      <c r="AQ204" s="137"/>
      <c r="AR204" s="137"/>
      <c r="AS204" s="137"/>
      <c r="AT204" s="312">
        <f t="shared" si="278"/>
        <v>-2.2799999999999931E-2</v>
      </c>
      <c r="AU204" s="222">
        <f t="shared" si="285"/>
        <v>2.7030231179608691E-2</v>
      </c>
    </row>
    <row r="205" spans="27:47" x14ac:dyDescent="0.25">
      <c r="AA205">
        <v>6</v>
      </c>
      <c r="AB205" s="307"/>
      <c r="AC205" s="288"/>
      <c r="AD205" s="306"/>
      <c r="AE205" s="307">
        <v>0.83409999999999995</v>
      </c>
      <c r="AF205" s="288">
        <v>0.83140000000000003</v>
      </c>
      <c r="AG205" s="306">
        <v>0.8367</v>
      </c>
      <c r="AH205" s="307">
        <v>0.85750000000000004</v>
      </c>
      <c r="AI205" s="288">
        <v>0.8548</v>
      </c>
      <c r="AJ205" s="306">
        <v>0.86019999999999996</v>
      </c>
      <c r="AK205" s="167">
        <f t="shared" si="279"/>
        <v>0.16590000000000005</v>
      </c>
      <c r="AL205" s="178">
        <f t="shared" si="280"/>
        <v>0.14249999999999996</v>
      </c>
      <c r="AM205" s="167">
        <f t="shared" si="281"/>
        <v>0.16859999999999997</v>
      </c>
      <c r="AN205" s="178">
        <f t="shared" si="282"/>
        <v>0.1452</v>
      </c>
      <c r="AO205" s="167">
        <f t="shared" si="283"/>
        <v>0.1633</v>
      </c>
      <c r="AP205" s="178">
        <f t="shared" si="284"/>
        <v>0.13980000000000004</v>
      </c>
      <c r="AQ205" s="137"/>
      <c r="AR205" s="137"/>
      <c r="AS205" s="137"/>
      <c r="AT205" s="312">
        <f t="shared" si="278"/>
        <v>-2.3400000000000087E-2</v>
      </c>
      <c r="AU205" s="222">
        <f t="shared" si="285"/>
        <v>2.8054190145066646E-2</v>
      </c>
    </row>
    <row r="206" spans="27:47" x14ac:dyDescent="0.25">
      <c r="AA206">
        <v>7</v>
      </c>
      <c r="AB206" s="307"/>
      <c r="AC206" s="288"/>
      <c r="AD206" s="306"/>
      <c r="AE206" s="307">
        <v>0.82609999999999995</v>
      </c>
      <c r="AF206" s="288">
        <v>0.82340000000000002</v>
      </c>
      <c r="AG206" s="306">
        <v>0.82879999999999998</v>
      </c>
      <c r="AH206" s="307">
        <v>0.8488</v>
      </c>
      <c r="AI206" s="288">
        <v>0.84589999999999999</v>
      </c>
      <c r="AJ206" s="306">
        <v>0.85170000000000001</v>
      </c>
      <c r="AK206" s="167">
        <f t="shared" si="279"/>
        <v>0.17390000000000005</v>
      </c>
      <c r="AL206" s="178">
        <f t="shared" si="280"/>
        <v>0.1512</v>
      </c>
      <c r="AM206" s="167">
        <f t="shared" si="281"/>
        <v>0.17659999999999998</v>
      </c>
      <c r="AN206" s="178">
        <f t="shared" si="282"/>
        <v>0.15410000000000001</v>
      </c>
      <c r="AO206" s="167">
        <f t="shared" si="283"/>
        <v>0.17120000000000002</v>
      </c>
      <c r="AP206" s="178">
        <f t="shared" si="284"/>
        <v>0.14829999999999999</v>
      </c>
      <c r="AQ206" s="137"/>
      <c r="AR206" s="137"/>
      <c r="AS206" s="137"/>
      <c r="AT206" s="312">
        <f t="shared" si="278"/>
        <v>-2.2700000000000053E-2</v>
      </c>
      <c r="AU206" s="222">
        <f t="shared" si="285"/>
        <v>2.7478513497155375E-2</v>
      </c>
    </row>
    <row r="207" spans="27:47" x14ac:dyDescent="0.25">
      <c r="AA207">
        <v>8</v>
      </c>
      <c r="AB207" s="307"/>
      <c r="AC207" s="288"/>
      <c r="AD207" s="306"/>
      <c r="AE207" s="307">
        <v>0.81930000000000003</v>
      </c>
      <c r="AF207" s="288">
        <v>0.8165</v>
      </c>
      <c r="AG207" s="306">
        <v>0.82210000000000005</v>
      </c>
      <c r="AH207" s="307">
        <v>0.84160000000000001</v>
      </c>
      <c r="AI207" s="288">
        <v>0.83840000000000003</v>
      </c>
      <c r="AJ207" s="306">
        <v>0.8448</v>
      </c>
      <c r="AK207" s="167">
        <f t="shared" si="279"/>
        <v>0.18069999999999997</v>
      </c>
      <c r="AL207" s="178">
        <f t="shared" si="280"/>
        <v>0.15839999999999999</v>
      </c>
      <c r="AM207" s="167">
        <f t="shared" si="281"/>
        <v>0.1835</v>
      </c>
      <c r="AN207" s="178">
        <f t="shared" si="282"/>
        <v>0.16159999999999997</v>
      </c>
      <c r="AO207" s="167">
        <f t="shared" si="283"/>
        <v>0.17789999999999995</v>
      </c>
      <c r="AP207" s="178">
        <f t="shared" si="284"/>
        <v>0.1552</v>
      </c>
      <c r="AQ207" s="137"/>
      <c r="AR207" s="137"/>
      <c r="AS207" s="137"/>
      <c r="AT207" s="312">
        <f t="shared" si="278"/>
        <v>-2.2299999999999986E-2</v>
      </c>
      <c r="AU207" s="222">
        <f t="shared" si="285"/>
        <v>2.7218357134138883E-2</v>
      </c>
    </row>
    <row r="208" spans="27:47" x14ac:dyDescent="0.25">
      <c r="AA208">
        <v>9</v>
      </c>
      <c r="AB208" s="307"/>
      <c r="AC208" s="288"/>
      <c r="AD208" s="306"/>
      <c r="AE208" s="307">
        <v>0.8135</v>
      </c>
      <c r="AF208" s="288">
        <v>0.81059999999999999</v>
      </c>
      <c r="AG208" s="306">
        <v>0.81630000000000003</v>
      </c>
      <c r="AH208" s="307">
        <v>0.83699999999999997</v>
      </c>
      <c r="AI208" s="288">
        <v>0.83350000000000002</v>
      </c>
      <c r="AJ208" s="306">
        <v>0.84050000000000002</v>
      </c>
      <c r="AK208" s="167">
        <f t="shared" si="279"/>
        <v>0.1865</v>
      </c>
      <c r="AL208" s="178">
        <f t="shared" si="280"/>
        <v>0.16300000000000003</v>
      </c>
      <c r="AM208" s="167">
        <f t="shared" si="281"/>
        <v>0.18940000000000001</v>
      </c>
      <c r="AN208" s="178">
        <f t="shared" si="282"/>
        <v>0.16649999999999998</v>
      </c>
      <c r="AO208" s="167">
        <f t="shared" si="283"/>
        <v>0.18369999999999997</v>
      </c>
      <c r="AP208" s="178">
        <f t="shared" si="284"/>
        <v>0.15949999999999998</v>
      </c>
      <c r="AQ208" s="137"/>
      <c r="AR208" s="137"/>
      <c r="AS208" s="137"/>
      <c r="AT208" s="312">
        <f t="shared" si="278"/>
        <v>-2.3499999999999965E-2</v>
      </c>
      <c r="AU208" s="222">
        <f t="shared" si="285"/>
        <v>2.8887523048555581E-2</v>
      </c>
    </row>
    <row r="209" spans="1:45" x14ac:dyDescent="0.25">
      <c r="AA209">
        <v>10</v>
      </c>
      <c r="AB209" s="307"/>
      <c r="AC209" s="288"/>
      <c r="AD209" s="306"/>
      <c r="AE209" s="307">
        <v>0.80789999999999995</v>
      </c>
      <c r="AF209" s="288">
        <v>0.80500000000000005</v>
      </c>
      <c r="AG209" s="306">
        <v>0.81079999999999997</v>
      </c>
      <c r="AH209" s="141"/>
      <c r="AJ209" s="288"/>
      <c r="AK209" s="176">
        <f t="shared" si="279"/>
        <v>0.19210000000000005</v>
      </c>
      <c r="AL209" s="288"/>
      <c r="AP209" s="1"/>
      <c r="AQ209" s="137"/>
      <c r="AR209" s="137"/>
      <c r="AS209" s="137"/>
    </row>
    <row r="210" spans="1:45" x14ac:dyDescent="0.25">
      <c r="AA210">
        <v>11</v>
      </c>
      <c r="AE210" s="307">
        <v>0.80359999999999998</v>
      </c>
      <c r="AF210" s="288">
        <v>0.80059999999999998</v>
      </c>
      <c r="AG210" s="306">
        <v>0.80649999999999999</v>
      </c>
      <c r="AK210" s="176">
        <f t="shared" si="279"/>
        <v>0.19640000000000002</v>
      </c>
      <c r="AP210" s="1"/>
      <c r="AQ210" s="137"/>
      <c r="AR210" s="137"/>
      <c r="AS210" s="137"/>
    </row>
    <row r="211" spans="1:45" x14ac:dyDescent="0.25">
      <c r="AA211">
        <v>12</v>
      </c>
      <c r="AE211" s="307">
        <v>0.7994</v>
      </c>
      <c r="AF211" s="288">
        <v>0.7964</v>
      </c>
      <c r="AG211" s="306">
        <v>0.80230000000000001</v>
      </c>
      <c r="AK211" s="176">
        <f t="shared" si="279"/>
        <v>0.2006</v>
      </c>
      <c r="AP211" s="1"/>
      <c r="AQ211" s="137"/>
      <c r="AR211" s="137"/>
      <c r="AS211" s="137"/>
    </row>
    <row r="212" spans="1:45" x14ac:dyDescent="0.25">
      <c r="AA212">
        <v>13</v>
      </c>
      <c r="AE212" s="307">
        <v>0.79569999999999996</v>
      </c>
      <c r="AF212" s="288">
        <v>0.79259999999999997</v>
      </c>
      <c r="AG212" s="306">
        <v>0.79859999999999998</v>
      </c>
      <c r="AK212" s="176">
        <f t="shared" si="279"/>
        <v>0.20430000000000004</v>
      </c>
      <c r="AP212" s="1"/>
      <c r="AQ212" s="137"/>
      <c r="AR212" s="137"/>
      <c r="AS212" s="137"/>
    </row>
    <row r="213" spans="1:45" x14ac:dyDescent="0.25">
      <c r="AA213">
        <v>14</v>
      </c>
      <c r="AE213" s="307">
        <v>0.79220000000000002</v>
      </c>
      <c r="AF213" s="288">
        <v>0.78910000000000002</v>
      </c>
      <c r="AG213" s="306">
        <v>0.79520000000000002</v>
      </c>
      <c r="AK213" s="176">
        <f t="shared" si="279"/>
        <v>0.20779999999999998</v>
      </c>
      <c r="AP213" s="1"/>
      <c r="AQ213" s="137"/>
      <c r="AR213" s="137"/>
      <c r="AS213" s="137"/>
    </row>
    <row r="214" spans="1:45" x14ac:dyDescent="0.25">
      <c r="AA214">
        <v>15</v>
      </c>
      <c r="AE214" s="307">
        <v>0.78810000000000002</v>
      </c>
      <c r="AF214" s="288">
        <v>0.78490000000000004</v>
      </c>
      <c r="AG214" s="306">
        <v>0.79120000000000001</v>
      </c>
      <c r="AK214" s="176">
        <f t="shared" si="279"/>
        <v>0.21189999999999998</v>
      </c>
      <c r="AP214" s="1"/>
      <c r="AQ214" s="137"/>
      <c r="AR214" s="137"/>
      <c r="AS214" s="137"/>
    </row>
    <row r="216" spans="1:45" x14ac:dyDescent="0.25">
      <c r="A216" t="s">
        <v>352</v>
      </c>
      <c r="C216" t="s">
        <v>939</v>
      </c>
    </row>
    <row r="217" spans="1:45" x14ac:dyDescent="0.25">
      <c r="A217" t="s">
        <v>1</v>
      </c>
      <c r="B217" s="1">
        <v>24801</v>
      </c>
      <c r="C217" s="1">
        <v>13359</v>
      </c>
      <c r="D217" s="47">
        <v>11442</v>
      </c>
      <c r="E217" s="258">
        <v>46408</v>
      </c>
      <c r="F217" s="1">
        <v>22757</v>
      </c>
      <c r="G217" s="51">
        <v>23651</v>
      </c>
      <c r="H217" s="1">
        <v>86316</v>
      </c>
      <c r="I217" s="1">
        <v>35004</v>
      </c>
      <c r="J217" s="47">
        <v>51312</v>
      </c>
    </row>
    <row r="218" spans="1:45" x14ac:dyDescent="0.25">
      <c r="B218" s="203" t="s">
        <v>895</v>
      </c>
      <c r="C218" s="203" t="s">
        <v>895</v>
      </c>
      <c r="D218" s="203" t="s">
        <v>895</v>
      </c>
      <c r="E218" s="141" t="s">
        <v>893</v>
      </c>
      <c r="F218" s="346" t="s">
        <v>893</v>
      </c>
      <c r="G218" s="348" t="s">
        <v>893</v>
      </c>
      <c r="H218" t="s">
        <v>894</v>
      </c>
      <c r="I218" t="s">
        <v>894</v>
      </c>
      <c r="J218" t="s">
        <v>894</v>
      </c>
      <c r="K218" s="203"/>
      <c r="L218" s="208" t="s">
        <v>895</v>
      </c>
      <c r="M218" s="203" t="s">
        <v>895</v>
      </c>
      <c r="N218" s="203" t="s">
        <v>895</v>
      </c>
      <c r="O218" s="141" t="s">
        <v>893</v>
      </c>
      <c r="P218" t="s">
        <v>893</v>
      </c>
      <c r="Q218" s="7" t="s">
        <v>893</v>
      </c>
      <c r="R218" t="s">
        <v>894</v>
      </c>
      <c r="S218" t="s">
        <v>894</v>
      </c>
      <c r="T218" s="7" t="s">
        <v>894</v>
      </c>
      <c r="V218" s="208" t="s">
        <v>895</v>
      </c>
      <c r="W218" s="203" t="s">
        <v>895</v>
      </c>
      <c r="X218" s="203" t="s">
        <v>895</v>
      </c>
      <c r="Y218" s="141" t="s">
        <v>893</v>
      </c>
      <c r="Z218" t="s">
        <v>893</v>
      </c>
      <c r="AA218" s="7" t="s">
        <v>893</v>
      </c>
      <c r="AB218" t="s">
        <v>894</v>
      </c>
      <c r="AC218" t="s">
        <v>894</v>
      </c>
      <c r="AD218" s="7" t="s">
        <v>894</v>
      </c>
      <c r="AE218" s="203"/>
      <c r="AG218" t="s">
        <v>911</v>
      </c>
    </row>
    <row r="219" spans="1:45" x14ac:dyDescent="0.25">
      <c r="B219" t="s">
        <v>937</v>
      </c>
      <c r="C219" t="s">
        <v>932</v>
      </c>
      <c r="D219" t="s">
        <v>931</v>
      </c>
      <c r="E219" s="141" t="s">
        <v>937</v>
      </c>
      <c r="F219" s="346" t="s">
        <v>932</v>
      </c>
      <c r="G219" s="348" t="s">
        <v>931</v>
      </c>
      <c r="H219" t="s">
        <v>937</v>
      </c>
      <c r="I219" t="s">
        <v>932</v>
      </c>
      <c r="J219" t="s">
        <v>931</v>
      </c>
      <c r="L219" s="141" t="s">
        <v>936</v>
      </c>
      <c r="M219" t="s">
        <v>932</v>
      </c>
      <c r="N219" t="s">
        <v>931</v>
      </c>
      <c r="O219" s="141" t="s">
        <v>936</v>
      </c>
      <c r="P219" t="s">
        <v>932</v>
      </c>
      <c r="Q219" s="7" t="s">
        <v>931</v>
      </c>
      <c r="R219" t="s">
        <v>936</v>
      </c>
      <c r="S219" t="s">
        <v>932</v>
      </c>
      <c r="T219" s="7" t="s">
        <v>931</v>
      </c>
      <c r="V219" s="141" t="s">
        <v>936</v>
      </c>
      <c r="W219" t="s">
        <v>932</v>
      </c>
      <c r="X219" t="s">
        <v>931</v>
      </c>
      <c r="Y219" s="141" t="s">
        <v>936</v>
      </c>
      <c r="Z219" t="s">
        <v>932</v>
      </c>
      <c r="AA219" s="7" t="s">
        <v>931</v>
      </c>
      <c r="AB219" t="s">
        <v>936</v>
      </c>
      <c r="AC219" t="s">
        <v>932</v>
      </c>
      <c r="AD219" s="7" t="s">
        <v>931</v>
      </c>
    </row>
    <row r="220" spans="1:45" x14ac:dyDescent="0.25">
      <c r="B220" t="s">
        <v>938</v>
      </c>
      <c r="C220" t="s">
        <v>938</v>
      </c>
      <c r="D220" t="s">
        <v>938</v>
      </c>
      <c r="E220" s="141" t="s">
        <v>938</v>
      </c>
      <c r="F220" s="346" t="s">
        <v>938</v>
      </c>
      <c r="G220" s="348" t="s">
        <v>938</v>
      </c>
      <c r="H220" t="s">
        <v>938</v>
      </c>
      <c r="I220" t="s">
        <v>938</v>
      </c>
      <c r="J220" t="s">
        <v>938</v>
      </c>
      <c r="L220" s="141" t="s">
        <v>150</v>
      </c>
      <c r="M220" t="s">
        <v>150</v>
      </c>
      <c r="N220" t="s">
        <v>150</v>
      </c>
      <c r="O220" s="141" t="s">
        <v>150</v>
      </c>
      <c r="P220" t="s">
        <v>150</v>
      </c>
      <c r="Q220" s="7" t="s">
        <v>150</v>
      </c>
      <c r="R220" t="s">
        <v>150</v>
      </c>
      <c r="S220" t="s">
        <v>150</v>
      </c>
      <c r="T220" s="7" t="s">
        <v>150</v>
      </c>
      <c r="V220" s="141" t="s">
        <v>18</v>
      </c>
      <c r="W220" t="s">
        <v>18</v>
      </c>
      <c r="X220" t="s">
        <v>18</v>
      </c>
      <c r="Y220" s="141" t="s">
        <v>18</v>
      </c>
      <c r="Z220" t="s">
        <v>18</v>
      </c>
      <c r="AA220" s="7" t="s">
        <v>18</v>
      </c>
      <c r="AB220" t="s">
        <v>18</v>
      </c>
      <c r="AC220" t="s">
        <v>18</v>
      </c>
      <c r="AD220" s="7" t="s">
        <v>18</v>
      </c>
      <c r="AG220" t="s">
        <v>941</v>
      </c>
      <c r="AI220" t="s">
        <v>940</v>
      </c>
    </row>
    <row r="221" spans="1:45" x14ac:dyDescent="0.25">
      <c r="A221">
        <v>0</v>
      </c>
      <c r="B221" s="167">
        <v>1</v>
      </c>
      <c r="C221" s="167">
        <v>1</v>
      </c>
      <c r="D221" s="167">
        <v>1</v>
      </c>
      <c r="E221" s="176">
        <v>1</v>
      </c>
      <c r="F221" s="347">
        <v>1</v>
      </c>
      <c r="G221" s="349">
        <v>1</v>
      </c>
      <c r="H221" s="167">
        <v>1</v>
      </c>
      <c r="I221" s="167">
        <v>1</v>
      </c>
      <c r="J221" s="167">
        <v>1</v>
      </c>
      <c r="K221" s="167"/>
      <c r="L221" s="176"/>
      <c r="M221" s="167"/>
      <c r="N221" s="167"/>
      <c r="O221" s="176"/>
      <c r="P221" s="167"/>
      <c r="Q221" s="178"/>
      <c r="R221" s="167"/>
      <c r="S221" s="167"/>
      <c r="T221" s="178"/>
      <c r="U221" s="167"/>
      <c r="V221" s="176"/>
      <c r="W221" s="167"/>
      <c r="X221" s="167"/>
      <c r="Y221" s="176"/>
      <c r="Z221" s="167"/>
      <c r="AA221" s="178"/>
      <c r="AB221" s="167"/>
      <c r="AC221" s="167"/>
      <c r="AD221" s="178"/>
      <c r="AE221" s="167"/>
      <c r="AF221" s="345">
        <v>1</v>
      </c>
      <c r="AG221" s="345">
        <v>0</v>
      </c>
      <c r="AH221" s="345">
        <v>0</v>
      </c>
      <c r="AI221" s="345">
        <v>0</v>
      </c>
      <c r="AJ221" s="344"/>
      <c r="AK221" s="344"/>
    </row>
    <row r="222" spans="1:45" x14ac:dyDescent="0.25">
      <c r="A222">
        <v>1</v>
      </c>
      <c r="B222" s="167">
        <v>0.93540000000000001</v>
      </c>
      <c r="C222" s="167">
        <v>0.92979999999999996</v>
      </c>
      <c r="D222" s="167">
        <v>0.94210000000000005</v>
      </c>
      <c r="E222" s="176">
        <v>0.93379999999999996</v>
      </c>
      <c r="F222" s="347">
        <v>0.91920000000000002</v>
      </c>
      <c r="G222" s="349">
        <v>0.94779999999999998</v>
      </c>
      <c r="H222" s="167">
        <v>0.93679999999999997</v>
      </c>
      <c r="I222" s="167">
        <v>0.91210000000000002</v>
      </c>
      <c r="J222" s="167">
        <v>0.9536</v>
      </c>
      <c r="K222" s="167"/>
      <c r="L222" s="176">
        <v>0.93230000000000002</v>
      </c>
      <c r="M222" s="167">
        <v>0.92530000000000001</v>
      </c>
      <c r="N222" s="167">
        <v>0.93759999999999999</v>
      </c>
      <c r="O222" s="176">
        <v>0.93149999999999999</v>
      </c>
      <c r="P222" s="167">
        <v>0.91559999999999997</v>
      </c>
      <c r="Q222" s="178">
        <v>0.94479999999999997</v>
      </c>
      <c r="R222" s="167">
        <v>0.93510000000000004</v>
      </c>
      <c r="S222" s="167">
        <v>0.90900000000000003</v>
      </c>
      <c r="T222" s="178">
        <v>0.95169999999999999</v>
      </c>
      <c r="U222" s="167"/>
      <c r="V222" s="176">
        <v>0.9385</v>
      </c>
      <c r="W222" s="167">
        <v>0.93400000000000005</v>
      </c>
      <c r="X222" s="167">
        <v>0.94620000000000004</v>
      </c>
      <c r="Y222" s="176">
        <v>0.93610000000000004</v>
      </c>
      <c r="Z222" s="167">
        <v>0.92269999999999996</v>
      </c>
      <c r="AA222" s="178">
        <v>0.9506</v>
      </c>
      <c r="AB222" s="167">
        <v>0.93840000000000001</v>
      </c>
      <c r="AC222" s="167">
        <v>0.91510000000000002</v>
      </c>
      <c r="AD222" s="178">
        <v>0.95540000000000003</v>
      </c>
      <c r="AE222" s="167"/>
      <c r="AF222" s="344">
        <f>P222</f>
        <v>0.91559999999999997</v>
      </c>
      <c r="AG222" s="344">
        <f>Z222-P222</f>
        <v>7.0999999999999952E-3</v>
      </c>
      <c r="AH222" s="344">
        <f>Q222-Z222</f>
        <v>2.2100000000000009E-2</v>
      </c>
      <c r="AI222" s="344">
        <f>AA222-T222</f>
        <v>-1.0999999999999899E-3</v>
      </c>
      <c r="AJ222" s="344"/>
      <c r="AK222" s="344"/>
    </row>
    <row r="223" spans="1:45" x14ac:dyDescent="0.25">
      <c r="A223">
        <v>2</v>
      </c>
      <c r="B223" s="167">
        <v>0.88490000000000002</v>
      </c>
      <c r="C223" s="167">
        <v>0.87580000000000002</v>
      </c>
      <c r="D223" s="167">
        <v>0.89559999999999995</v>
      </c>
      <c r="E223" s="176">
        <v>0.88839999999999997</v>
      </c>
      <c r="F223" s="347">
        <v>0.86299999999999999</v>
      </c>
      <c r="G223" s="349">
        <v>0.91279999999999994</v>
      </c>
      <c r="H223" s="167">
        <v>0.89559999999999995</v>
      </c>
      <c r="I223" s="167">
        <v>0.86499999999999999</v>
      </c>
      <c r="J223" s="167">
        <v>0.9163</v>
      </c>
      <c r="K223" s="167"/>
      <c r="L223" s="176">
        <v>0.88090000000000002</v>
      </c>
      <c r="M223" s="167">
        <v>0.87009999999999998</v>
      </c>
      <c r="N223" s="167">
        <v>0.88980000000000004</v>
      </c>
      <c r="O223" s="176">
        <v>0.88549999999999995</v>
      </c>
      <c r="P223" s="167">
        <v>0.85829999999999995</v>
      </c>
      <c r="Q223" s="178">
        <v>0.90910000000000002</v>
      </c>
      <c r="R223" s="167">
        <v>0.89349999999999996</v>
      </c>
      <c r="S223" s="167">
        <v>0.86129999999999995</v>
      </c>
      <c r="T223" s="178">
        <v>0.91379999999999995</v>
      </c>
      <c r="U223" s="167"/>
      <c r="V223" s="176">
        <v>0.88890000000000002</v>
      </c>
      <c r="W223" s="167">
        <v>0.88139999999999996</v>
      </c>
      <c r="X223" s="167">
        <v>0.90110000000000001</v>
      </c>
      <c r="Y223" s="176">
        <v>0.89129999999999998</v>
      </c>
      <c r="Z223" s="167">
        <v>0.86739999999999995</v>
      </c>
      <c r="AA223" s="178">
        <v>0.91639999999999999</v>
      </c>
      <c r="AB223" s="167">
        <v>0.89759999999999995</v>
      </c>
      <c r="AC223" s="167">
        <v>0.86860000000000004</v>
      </c>
      <c r="AD223" s="178">
        <v>0.91869999999999996</v>
      </c>
      <c r="AE223" s="167"/>
      <c r="AF223" s="344">
        <f t="shared" ref="AF223:AF229" si="286">P223</f>
        <v>0.85829999999999995</v>
      </c>
      <c r="AG223" s="344">
        <f t="shared" ref="AG223:AG229" si="287">Z223-P223</f>
        <v>9.099999999999997E-3</v>
      </c>
      <c r="AH223" s="344">
        <f t="shared" ref="AH223:AH229" si="288">Q223-Z223</f>
        <v>4.170000000000007E-2</v>
      </c>
      <c r="AI223" s="344">
        <f t="shared" ref="AI223:AI229" si="289">AA223-T223</f>
        <v>2.6000000000000467E-3</v>
      </c>
      <c r="AJ223" s="344"/>
      <c r="AK223" s="344"/>
    </row>
    <row r="224" spans="1:45" x14ac:dyDescent="0.25">
      <c r="A224">
        <v>3</v>
      </c>
      <c r="B224" s="167">
        <v>0.85509999999999997</v>
      </c>
      <c r="C224" s="167">
        <v>0.84330000000000005</v>
      </c>
      <c r="D224" s="167">
        <v>0.86880000000000002</v>
      </c>
      <c r="E224" s="176">
        <v>0.86260000000000003</v>
      </c>
      <c r="F224" s="347">
        <v>0.83289999999999997</v>
      </c>
      <c r="G224" s="349">
        <v>0.8911</v>
      </c>
      <c r="H224" s="167">
        <v>0.87090000000000001</v>
      </c>
      <c r="I224" s="167">
        <v>0.83919999999999995</v>
      </c>
      <c r="J224" s="167">
        <v>0.89249999999999996</v>
      </c>
      <c r="K224" s="167"/>
      <c r="L224" s="176">
        <v>0.85060000000000002</v>
      </c>
      <c r="M224" s="167">
        <v>0.83699999999999997</v>
      </c>
      <c r="N224" s="167">
        <v>0.86240000000000006</v>
      </c>
      <c r="O224" s="176">
        <v>0.85940000000000005</v>
      </c>
      <c r="P224" s="167">
        <v>0.82789999999999997</v>
      </c>
      <c r="Q224" s="178">
        <v>0.88700000000000001</v>
      </c>
      <c r="R224" s="167">
        <v>0.86860000000000004</v>
      </c>
      <c r="S224" s="167">
        <v>0.83520000000000005</v>
      </c>
      <c r="T224" s="178">
        <v>0.88970000000000005</v>
      </c>
      <c r="U224" s="167"/>
      <c r="V224" s="176">
        <v>0.85940000000000005</v>
      </c>
      <c r="W224" s="167">
        <v>0.84940000000000004</v>
      </c>
      <c r="X224" s="167">
        <v>0.87490000000000001</v>
      </c>
      <c r="Y224" s="176">
        <v>0.86580000000000001</v>
      </c>
      <c r="Z224" s="167">
        <v>0.83779999999999999</v>
      </c>
      <c r="AA224" s="178">
        <v>0.89510000000000001</v>
      </c>
      <c r="AB224" s="167">
        <v>0.87319999999999998</v>
      </c>
      <c r="AC224" s="167">
        <v>0.84309999999999996</v>
      </c>
      <c r="AD224" s="178">
        <v>0.8952</v>
      </c>
      <c r="AE224" s="167"/>
      <c r="AF224" s="344">
        <f t="shared" si="286"/>
        <v>0.82789999999999997</v>
      </c>
      <c r="AG224" s="344">
        <f t="shared" si="287"/>
        <v>9.9000000000000199E-3</v>
      </c>
      <c r="AH224" s="344">
        <f t="shared" si="288"/>
        <v>4.9200000000000021E-2</v>
      </c>
      <c r="AI224" s="344">
        <f t="shared" si="289"/>
        <v>5.3999999999999604E-3</v>
      </c>
      <c r="AJ224" s="344"/>
      <c r="AK224" s="344"/>
    </row>
    <row r="225" spans="1:37" x14ac:dyDescent="0.25">
      <c r="A225">
        <v>4</v>
      </c>
      <c r="B225" s="167">
        <v>0.83699999999999997</v>
      </c>
      <c r="C225" s="167">
        <v>0.82240000000000002</v>
      </c>
      <c r="D225" s="167">
        <v>0.85399999999999998</v>
      </c>
      <c r="E225" s="176">
        <v>0.84809999999999997</v>
      </c>
      <c r="F225" s="347">
        <v>0.81679999999999997</v>
      </c>
      <c r="G225" s="349">
        <v>0.87809999999999999</v>
      </c>
      <c r="H225" s="167">
        <v>0.85450000000000004</v>
      </c>
      <c r="I225" s="167">
        <v>0.82269999999999999</v>
      </c>
      <c r="J225" s="167">
        <v>0.876</v>
      </c>
      <c r="K225" s="167"/>
      <c r="L225" s="176">
        <v>0.83230000000000004</v>
      </c>
      <c r="M225" s="167">
        <v>0.81569999999999998</v>
      </c>
      <c r="N225" s="167">
        <v>0.84740000000000004</v>
      </c>
      <c r="O225" s="176">
        <v>0.84470000000000001</v>
      </c>
      <c r="P225" s="167">
        <v>0.8115</v>
      </c>
      <c r="Q225" s="178">
        <v>0.87380000000000002</v>
      </c>
      <c r="R225" s="167">
        <v>0.85199999999999998</v>
      </c>
      <c r="S225" s="167">
        <v>0.81850000000000001</v>
      </c>
      <c r="T225" s="178">
        <v>0.87309999999999999</v>
      </c>
      <c r="U225" s="167"/>
      <c r="V225" s="176">
        <v>0.84160000000000001</v>
      </c>
      <c r="W225" s="167">
        <v>0.82889999999999997</v>
      </c>
      <c r="X225" s="167">
        <v>0.86040000000000005</v>
      </c>
      <c r="Y225" s="176">
        <v>0.85140000000000005</v>
      </c>
      <c r="Z225" s="167">
        <v>0.82179999999999997</v>
      </c>
      <c r="AA225" s="178">
        <v>0.88229999999999997</v>
      </c>
      <c r="AB225" s="167">
        <v>0.85680000000000001</v>
      </c>
      <c r="AC225" s="167">
        <v>0.82669999999999999</v>
      </c>
      <c r="AD225" s="178">
        <v>0.87890000000000001</v>
      </c>
      <c r="AE225" s="167"/>
      <c r="AF225" s="344">
        <f t="shared" si="286"/>
        <v>0.8115</v>
      </c>
      <c r="AG225" s="344">
        <f t="shared" si="287"/>
        <v>1.0299999999999976E-2</v>
      </c>
      <c r="AH225" s="344">
        <f t="shared" si="288"/>
        <v>5.2000000000000046E-2</v>
      </c>
      <c r="AI225" s="344">
        <f t="shared" si="289"/>
        <v>9.199999999999986E-3</v>
      </c>
      <c r="AJ225" s="344"/>
      <c r="AK225" s="344"/>
    </row>
    <row r="226" spans="1:37" x14ac:dyDescent="0.25">
      <c r="A226">
        <v>5</v>
      </c>
      <c r="B226" s="167">
        <v>0.82540000000000002</v>
      </c>
      <c r="C226" s="167">
        <v>0.80920000000000003</v>
      </c>
      <c r="D226" s="167">
        <v>0.84430000000000005</v>
      </c>
      <c r="E226" s="176">
        <v>0.83799999999999997</v>
      </c>
      <c r="F226" s="347">
        <v>0.80520000000000003</v>
      </c>
      <c r="G226" s="349">
        <v>0.86929999999999996</v>
      </c>
      <c r="H226" s="167">
        <v>0.84219999999999995</v>
      </c>
      <c r="I226" s="167">
        <v>0.81089999999999995</v>
      </c>
      <c r="J226" s="167">
        <v>0.86350000000000005</v>
      </c>
      <c r="K226" s="167"/>
      <c r="L226" s="176">
        <v>0.8206</v>
      </c>
      <c r="M226" s="167">
        <v>0.80230000000000001</v>
      </c>
      <c r="N226" s="167">
        <v>0.83750000000000002</v>
      </c>
      <c r="O226" s="176">
        <v>0.83450000000000002</v>
      </c>
      <c r="P226" s="167">
        <v>0.79979999999999996</v>
      </c>
      <c r="Q226" s="178">
        <v>0.8649</v>
      </c>
      <c r="R226" s="167">
        <v>0.8397</v>
      </c>
      <c r="S226" s="167">
        <v>0.80659999999999998</v>
      </c>
      <c r="T226" s="178">
        <v>0.86040000000000005</v>
      </c>
      <c r="U226" s="167"/>
      <c r="V226" s="176">
        <v>0.83009999999999995</v>
      </c>
      <c r="W226" s="167">
        <v>0.81589999999999996</v>
      </c>
      <c r="X226" s="167">
        <v>0.85089999999999999</v>
      </c>
      <c r="Y226" s="176">
        <v>0.84140000000000004</v>
      </c>
      <c r="Z226" s="167">
        <v>0.81040000000000001</v>
      </c>
      <c r="AA226" s="178">
        <v>0.87360000000000004</v>
      </c>
      <c r="AB226" s="167">
        <v>0.84470000000000001</v>
      </c>
      <c r="AC226" s="167">
        <v>0.81510000000000005</v>
      </c>
      <c r="AD226" s="178">
        <v>0.86650000000000005</v>
      </c>
      <c r="AE226" s="167"/>
      <c r="AF226" s="344">
        <f t="shared" si="286"/>
        <v>0.79979999999999996</v>
      </c>
      <c r="AG226" s="344">
        <f t="shared" si="287"/>
        <v>1.0600000000000054E-2</v>
      </c>
      <c r="AH226" s="344">
        <f t="shared" si="288"/>
        <v>5.4499999999999993E-2</v>
      </c>
      <c r="AI226" s="344">
        <f t="shared" si="289"/>
        <v>1.319999999999999E-2</v>
      </c>
      <c r="AJ226" s="344"/>
      <c r="AK226" s="344"/>
    </row>
    <row r="227" spans="1:37" x14ac:dyDescent="0.25">
      <c r="A227">
        <v>6</v>
      </c>
      <c r="B227" s="167">
        <v>0.81710000000000005</v>
      </c>
      <c r="C227" s="167">
        <v>0.80069999999999997</v>
      </c>
      <c r="D227" s="167">
        <v>0.83620000000000005</v>
      </c>
      <c r="E227" s="176">
        <v>0.82879999999999998</v>
      </c>
      <c r="F227" s="347">
        <v>0.79449999999999998</v>
      </c>
      <c r="G227" s="349">
        <v>0.86150000000000004</v>
      </c>
      <c r="H227" s="167">
        <v>0.83260000000000001</v>
      </c>
      <c r="I227" s="167">
        <v>0.8024</v>
      </c>
      <c r="J227" s="167">
        <v>0.85319999999999996</v>
      </c>
      <c r="K227" s="167"/>
      <c r="L227" s="176">
        <v>0.81220000000000003</v>
      </c>
      <c r="M227" s="167">
        <v>0.79379999999999995</v>
      </c>
      <c r="N227" s="167">
        <v>0.82930000000000004</v>
      </c>
      <c r="O227" s="176">
        <v>0.82520000000000004</v>
      </c>
      <c r="P227" s="167">
        <v>0.78900000000000003</v>
      </c>
      <c r="Q227" s="178">
        <v>0.85699999999999998</v>
      </c>
      <c r="R227" s="167">
        <v>0.83009999999999995</v>
      </c>
      <c r="S227" s="167">
        <v>0.79800000000000004</v>
      </c>
      <c r="T227" s="178">
        <v>0.85</v>
      </c>
      <c r="U227" s="167"/>
      <c r="V227" s="176">
        <v>0.82199999999999995</v>
      </c>
      <c r="W227" s="167">
        <v>0.8075</v>
      </c>
      <c r="X227" s="167">
        <v>0.84299999999999997</v>
      </c>
      <c r="Y227" s="176">
        <v>0.83230000000000004</v>
      </c>
      <c r="Z227" s="167">
        <v>0.79990000000000006</v>
      </c>
      <c r="AA227" s="178">
        <v>0.86599999999999999</v>
      </c>
      <c r="AB227" s="167">
        <v>0.83520000000000005</v>
      </c>
      <c r="AC227" s="167">
        <v>0.80669999999999997</v>
      </c>
      <c r="AD227" s="178">
        <v>0.85629999999999995</v>
      </c>
      <c r="AE227" s="167"/>
      <c r="AF227" s="344">
        <f t="shared" si="286"/>
        <v>0.78900000000000003</v>
      </c>
      <c r="AG227" s="344">
        <f t="shared" si="287"/>
        <v>1.0900000000000021E-2</v>
      </c>
      <c r="AH227" s="344">
        <f t="shared" si="288"/>
        <v>5.7099999999999929E-2</v>
      </c>
      <c r="AI227" s="344">
        <f t="shared" si="289"/>
        <v>1.6000000000000014E-2</v>
      </c>
      <c r="AJ227" s="344"/>
      <c r="AK227" s="344"/>
    </row>
    <row r="228" spans="1:37" x14ac:dyDescent="0.25">
      <c r="A228">
        <v>7</v>
      </c>
      <c r="B228" s="167">
        <v>0.81010000000000004</v>
      </c>
      <c r="C228" s="167">
        <v>0.79200000000000004</v>
      </c>
      <c r="D228" s="167">
        <v>0.83120000000000005</v>
      </c>
      <c r="E228" s="176">
        <v>0.82240000000000002</v>
      </c>
      <c r="F228" s="347">
        <v>0.78800000000000003</v>
      </c>
      <c r="G228" s="349">
        <v>0.85540000000000005</v>
      </c>
      <c r="H228" s="167">
        <v>0.82469999999999999</v>
      </c>
      <c r="I228" s="167">
        <v>0.79510000000000003</v>
      </c>
      <c r="J228" s="167">
        <v>0.84470000000000001</v>
      </c>
      <c r="K228" s="167"/>
      <c r="L228" s="176">
        <v>0.80510000000000004</v>
      </c>
      <c r="M228" s="167">
        <v>0.78490000000000004</v>
      </c>
      <c r="N228" s="167">
        <v>0.82410000000000005</v>
      </c>
      <c r="O228" s="176">
        <v>0.81879999999999997</v>
      </c>
      <c r="P228" s="167">
        <v>0.78239999999999998</v>
      </c>
      <c r="Q228" s="178">
        <v>0.85070000000000001</v>
      </c>
      <c r="R228" s="167">
        <v>0.82199999999999995</v>
      </c>
      <c r="S228" s="167">
        <v>0.79069999999999996</v>
      </c>
      <c r="T228" s="178">
        <v>0.84150000000000003</v>
      </c>
      <c r="U228" s="167"/>
      <c r="V228" s="176">
        <v>0.81499999999999995</v>
      </c>
      <c r="W228" s="167">
        <v>0.79890000000000005</v>
      </c>
      <c r="X228" s="167">
        <v>0.83799999999999997</v>
      </c>
      <c r="Y228" s="176">
        <v>0.82599999999999996</v>
      </c>
      <c r="Z228" s="167">
        <v>0.79339999999999999</v>
      </c>
      <c r="AA228" s="178">
        <v>0.8599</v>
      </c>
      <c r="AB228" s="167">
        <v>0.82730000000000004</v>
      </c>
      <c r="AC228" s="167">
        <v>0.79949999999999999</v>
      </c>
      <c r="AD228" s="178">
        <v>0.84789999999999999</v>
      </c>
      <c r="AE228" s="167"/>
      <c r="AF228" s="344">
        <f t="shared" si="286"/>
        <v>0.78239999999999998</v>
      </c>
      <c r="AG228" s="344">
        <f t="shared" si="287"/>
        <v>1.100000000000001E-2</v>
      </c>
      <c r="AH228" s="344">
        <f t="shared" si="288"/>
        <v>5.7300000000000018E-2</v>
      </c>
      <c r="AI228" s="344">
        <f t="shared" si="289"/>
        <v>1.8399999999999972E-2</v>
      </c>
      <c r="AJ228" s="344"/>
      <c r="AK228" s="344"/>
    </row>
    <row r="229" spans="1:37" x14ac:dyDescent="0.25">
      <c r="A229">
        <v>8</v>
      </c>
      <c r="B229" s="167">
        <v>0.80400000000000005</v>
      </c>
      <c r="C229" s="167">
        <v>0.78580000000000005</v>
      </c>
      <c r="D229" s="167">
        <v>0.82530000000000003</v>
      </c>
      <c r="E229" s="176">
        <v>0.81699999999999995</v>
      </c>
      <c r="F229" s="347">
        <v>0.7823</v>
      </c>
      <c r="G229" s="349">
        <v>0.85</v>
      </c>
      <c r="H229" s="167">
        <v>0.81789999999999996</v>
      </c>
      <c r="I229" s="167">
        <v>0.78839999999999999</v>
      </c>
      <c r="J229" s="167">
        <v>0.83789999999999998</v>
      </c>
      <c r="K229" s="167"/>
      <c r="L229" s="176">
        <v>0.79890000000000005</v>
      </c>
      <c r="M229" s="167">
        <v>0.77859999999999996</v>
      </c>
      <c r="N229" s="167">
        <v>0.81810000000000005</v>
      </c>
      <c r="O229" s="176">
        <v>0.81330000000000002</v>
      </c>
      <c r="P229" s="167">
        <v>0.77669999999999995</v>
      </c>
      <c r="Q229" s="178">
        <v>0.84530000000000005</v>
      </c>
      <c r="R229" s="167">
        <v>0.81520000000000004</v>
      </c>
      <c r="S229" s="167">
        <v>0.78390000000000004</v>
      </c>
      <c r="T229" s="178">
        <v>0.83460000000000001</v>
      </c>
      <c r="U229" s="167"/>
      <c r="V229" s="176">
        <v>0.80900000000000005</v>
      </c>
      <c r="W229" s="167">
        <v>0.79279999999999995</v>
      </c>
      <c r="X229" s="167">
        <v>0.83220000000000005</v>
      </c>
      <c r="Y229" s="176">
        <v>0.8206</v>
      </c>
      <c r="Z229" s="167">
        <v>0.78779999999999994</v>
      </c>
      <c r="AA229" s="178">
        <v>0.85460000000000003</v>
      </c>
      <c r="AB229" s="167">
        <v>0.8206</v>
      </c>
      <c r="AC229" s="167">
        <v>0.79290000000000005</v>
      </c>
      <c r="AD229" s="178">
        <v>0.84119999999999995</v>
      </c>
      <c r="AE229" s="167"/>
      <c r="AF229" s="344">
        <f t="shared" si="286"/>
        <v>0.77669999999999995</v>
      </c>
      <c r="AG229" s="344">
        <f t="shared" si="287"/>
        <v>1.1099999999999999E-2</v>
      </c>
      <c r="AH229" s="344">
        <f t="shared" si="288"/>
        <v>5.7500000000000107E-2</v>
      </c>
      <c r="AI229" s="344">
        <f t="shared" si="289"/>
        <v>2.0000000000000018E-2</v>
      </c>
      <c r="AJ229" s="344"/>
      <c r="AK229" s="344"/>
    </row>
    <row r="230" spans="1:37" x14ac:dyDescent="0.25">
      <c r="F230" s="346"/>
      <c r="G230" s="350"/>
    </row>
    <row r="231" spans="1:37" x14ac:dyDescent="0.25">
      <c r="F231" s="346"/>
      <c r="G231" s="350"/>
    </row>
    <row r="232" spans="1:37" x14ac:dyDescent="0.25">
      <c r="B232" s="337"/>
      <c r="D232" t="s">
        <v>923</v>
      </c>
      <c r="E232" t="s">
        <v>17</v>
      </c>
      <c r="F232" s="347">
        <f>P224</f>
        <v>0.82789999999999997</v>
      </c>
      <c r="G232" s="351">
        <f>Q224</f>
        <v>0.88700000000000001</v>
      </c>
      <c r="U232" s="203"/>
      <c r="V232" s="203"/>
      <c r="W232" s="203"/>
      <c r="AD232" s="337"/>
      <c r="AE232" s="337"/>
    </row>
    <row r="233" spans="1:37" x14ac:dyDescent="0.25">
      <c r="D233" t="s">
        <v>923</v>
      </c>
      <c r="E233" t="s">
        <v>18</v>
      </c>
      <c r="F233" s="347">
        <f>Z224</f>
        <v>0.83779999999999999</v>
      </c>
      <c r="G233" s="351">
        <f>AA224</f>
        <v>0.89510000000000001</v>
      </c>
    </row>
    <row r="235" spans="1:37" x14ac:dyDescent="0.25">
      <c r="B235" s="1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"/>
      <c r="AE235" s="1"/>
      <c r="AF235" s="1"/>
      <c r="AG235" s="1"/>
      <c r="AH235" s="1"/>
      <c r="AI235" s="1"/>
      <c r="AJ235" s="1"/>
      <c r="AK235" s="1"/>
    </row>
    <row r="236" spans="1:37" x14ac:dyDescent="0.25">
      <c r="B236" s="1"/>
      <c r="U236" s="137"/>
      <c r="V236" s="137"/>
      <c r="W236" s="137"/>
      <c r="X236" s="137"/>
      <c r="Y236" s="137"/>
      <c r="Z236" s="137"/>
      <c r="AA236" s="137"/>
      <c r="AB236" s="137"/>
      <c r="AC236" s="137"/>
      <c r="AD236" s="1"/>
      <c r="AE236" s="1"/>
      <c r="AF236" s="1"/>
      <c r="AG236" s="1"/>
      <c r="AH236" s="1"/>
      <c r="AI236" s="1"/>
      <c r="AJ236" s="1"/>
      <c r="AK236" s="1"/>
    </row>
    <row r="237" spans="1:37" x14ac:dyDescent="0.25">
      <c r="B237" s="1"/>
      <c r="U237" s="137"/>
      <c r="V237" s="137"/>
      <c r="W237" s="137"/>
      <c r="X237" s="137"/>
      <c r="Y237" s="137"/>
      <c r="Z237" s="137"/>
      <c r="AA237" s="137"/>
      <c r="AB237" s="137"/>
      <c r="AC237" s="137"/>
      <c r="AD237" s="1"/>
      <c r="AE237" s="1"/>
      <c r="AF237" s="1"/>
      <c r="AG237" s="1"/>
      <c r="AH237" s="1"/>
      <c r="AI237" s="1"/>
      <c r="AJ237" s="1"/>
      <c r="AK237" s="1"/>
    </row>
    <row r="238" spans="1:37" x14ac:dyDescent="0.25">
      <c r="B238" s="1"/>
      <c r="U238" s="137"/>
      <c r="V238" s="137"/>
      <c r="W238" s="137"/>
      <c r="X238" s="137"/>
      <c r="Y238" s="137"/>
      <c r="Z238" s="137"/>
      <c r="AA238" s="137"/>
      <c r="AB238" s="137"/>
      <c r="AC238" s="137"/>
      <c r="AD238" s="1"/>
      <c r="AE238" s="1"/>
      <c r="AF238" s="1"/>
      <c r="AG238" s="1"/>
      <c r="AH238" s="1"/>
      <c r="AI238" s="1"/>
      <c r="AJ238" s="1"/>
      <c r="AK238" s="1"/>
    </row>
    <row r="239" spans="1:37" x14ac:dyDescent="0.25">
      <c r="B239" s="1"/>
      <c r="U239" s="137"/>
      <c r="V239" s="137"/>
      <c r="W239" s="137"/>
      <c r="X239" s="137"/>
      <c r="Y239" s="137"/>
      <c r="Z239" s="137"/>
      <c r="AA239" s="137"/>
      <c r="AB239" s="137"/>
      <c r="AC239" s="137"/>
      <c r="AD239" s="1"/>
      <c r="AE239" s="1"/>
      <c r="AF239" s="1"/>
      <c r="AG239" s="1"/>
      <c r="AH239" s="1"/>
      <c r="AI239" s="1"/>
      <c r="AJ239" s="1"/>
      <c r="AK239" s="1"/>
    </row>
    <row r="240" spans="1:37" x14ac:dyDescent="0.25">
      <c r="B240" s="1"/>
      <c r="U240" s="137"/>
      <c r="V240" s="137"/>
      <c r="W240" s="137"/>
      <c r="X240" s="137"/>
      <c r="Y240" s="137"/>
      <c r="Z240" s="137"/>
      <c r="AA240" s="137"/>
      <c r="AB240" s="137"/>
      <c r="AC240" s="137"/>
      <c r="AD240" s="1"/>
      <c r="AE240" s="1"/>
      <c r="AF240" s="1"/>
      <c r="AG240" s="1"/>
      <c r="AH240" s="1"/>
      <c r="AI240" s="1"/>
      <c r="AJ240" s="1"/>
      <c r="AK240" s="1"/>
    </row>
    <row r="241" spans="2:37" x14ac:dyDescent="0.25">
      <c r="B241" s="1"/>
      <c r="U241" s="137"/>
      <c r="V241" s="137"/>
      <c r="W241" s="137"/>
      <c r="X241" s="137"/>
      <c r="Y241" s="137"/>
      <c r="Z241" s="137"/>
      <c r="AA241" s="137"/>
      <c r="AB241" s="137"/>
      <c r="AC241" s="137"/>
      <c r="AD241" s="1"/>
      <c r="AE241" s="1"/>
      <c r="AF241" s="1"/>
      <c r="AG241" s="1"/>
      <c r="AH241" s="1"/>
      <c r="AI241" s="1"/>
      <c r="AJ241" s="1"/>
      <c r="AK241" s="1"/>
    </row>
    <row r="242" spans="2:37" x14ac:dyDescent="0.25">
      <c r="B242" s="1"/>
      <c r="U242" s="137"/>
      <c r="V242" s="137"/>
      <c r="W242" s="137"/>
      <c r="X242" s="137"/>
      <c r="Y242" s="137"/>
      <c r="Z242" s="137"/>
      <c r="AA242" s="137"/>
      <c r="AB242" s="137"/>
      <c r="AC242" s="137"/>
      <c r="AD242" s="1"/>
      <c r="AE242" s="1"/>
      <c r="AF242" s="1"/>
      <c r="AG242" s="1"/>
      <c r="AH242" s="1"/>
      <c r="AI242" s="1"/>
      <c r="AJ242" s="1"/>
      <c r="AK242" s="1"/>
    </row>
    <row r="243" spans="2:37" x14ac:dyDescent="0.25">
      <c r="B243" s="1"/>
      <c r="U243" s="137"/>
      <c r="V243" s="137"/>
      <c r="W243" s="137"/>
      <c r="X243" s="137"/>
      <c r="Y243" s="137"/>
      <c r="Z243" s="137"/>
      <c r="AA243" s="137"/>
      <c r="AB243" s="137"/>
      <c r="AC243" s="137"/>
      <c r="AD243" s="1"/>
      <c r="AE243" s="1"/>
      <c r="AF243" s="1"/>
      <c r="AG243" s="1"/>
      <c r="AH243" s="1"/>
      <c r="AI243" s="1"/>
      <c r="AJ243" s="1"/>
      <c r="AK243" s="1"/>
    </row>
  </sheetData>
  <sortState xmlns:xlrd2="http://schemas.microsoft.com/office/spreadsheetml/2017/richdata2" columnSort="1" ref="T218:AK229">
    <sortCondition ref="T220:AK220"/>
  </sortState>
  <phoneticPr fontId="3" type="noConversion"/>
  <conditionalFormatting sqref="AF102:AF103">
    <cfRule type="cellIs" dxfId="3" priority="10" operator="greaterThan">
      <formula>$AF$101</formula>
    </cfRule>
  </conditionalFormatting>
  <conditionalFormatting sqref="AF127:AF128">
    <cfRule type="cellIs" dxfId="2" priority="2" operator="greaterThan">
      <formula>$AF$101</formula>
    </cfRule>
  </conditionalFormatting>
  <conditionalFormatting sqref="AF103:BJ103">
    <cfRule type="cellIs" dxfId="1" priority="9" operator="greaterThan">
      <formula>0</formula>
    </cfRule>
  </conditionalFormatting>
  <conditionalFormatting sqref="AF128:BJ128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0" verticalDpi="0" r:id="rId1"/>
  <ignoredErrors>
    <ignoredError sqref="AG102:BJ102 AG101:AH101 AJ101:BJ101" formula="1"/>
    <ignoredError sqref="AL65:AZ65 AF64:AZ64 AF63:AJ63 AL63:AZ63 AF62:AZ62 AF61:AJ61 AL61:AZ61 AF56:AZ60 AF22:AZ23 AF26:AZ26 AN31:AQ31 AO34:AR34 AO30:AP30 AR30 D22:E23 C23 J47:N47 C48:N48 D47:H47 P47:Q48 S123:U123 S147:U147 E147:L147 M123:O123 D123:I123 E156:O15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6249-0529-4683-B01C-7002975D2E65}">
  <dimension ref="A1:BH124"/>
  <sheetViews>
    <sheetView zoomScale="55" zoomScaleNormal="55" workbookViewId="0">
      <selection activeCell="A22" sqref="A22"/>
    </sheetView>
  </sheetViews>
  <sheetFormatPr defaultRowHeight="15" x14ac:dyDescent="0.25"/>
  <cols>
    <col min="2" max="2" width="6.5703125" customWidth="1"/>
    <col min="3" max="17" width="6.28515625" customWidth="1"/>
    <col min="21" max="21" width="2.140625" customWidth="1"/>
    <col min="22" max="22" width="6.5703125" customWidth="1"/>
    <col min="23" max="37" width="6.28515625" customWidth="1"/>
  </cols>
  <sheetData>
    <row r="1" spans="1:60" x14ac:dyDescent="0.25">
      <c r="A1" t="s">
        <v>882</v>
      </c>
      <c r="AQ1" s="337"/>
      <c r="AT1" s="337"/>
      <c r="AW1" s="337"/>
      <c r="AZ1" s="337"/>
      <c r="BC1" s="337"/>
      <c r="BF1" s="337"/>
    </row>
    <row r="2" spans="1:60" x14ac:dyDescent="0.25">
      <c r="C2" s="203" t="s">
        <v>330</v>
      </c>
      <c r="D2" t="s">
        <v>13</v>
      </c>
      <c r="E2" t="s">
        <v>14</v>
      </c>
      <c r="F2" s="203" t="s">
        <v>330</v>
      </c>
      <c r="G2" t="s">
        <v>13</v>
      </c>
      <c r="H2" t="s">
        <v>14</v>
      </c>
      <c r="I2" s="203" t="s">
        <v>330</v>
      </c>
      <c r="J2" t="s">
        <v>13</v>
      </c>
      <c r="K2" t="s">
        <v>14</v>
      </c>
      <c r="L2" s="203" t="s">
        <v>330</v>
      </c>
      <c r="M2" t="s">
        <v>13</v>
      </c>
      <c r="N2" t="s">
        <v>14</v>
      </c>
      <c r="O2" s="203" t="s">
        <v>330</v>
      </c>
      <c r="P2" t="s">
        <v>13</v>
      </c>
      <c r="Q2" t="s">
        <v>14</v>
      </c>
      <c r="R2" s="203" t="s">
        <v>330</v>
      </c>
      <c r="S2" t="s">
        <v>13</v>
      </c>
      <c r="T2" t="s">
        <v>14</v>
      </c>
      <c r="W2" s="208" t="s">
        <v>895</v>
      </c>
      <c r="X2" t="s">
        <v>893</v>
      </c>
      <c r="Y2" t="s">
        <v>894</v>
      </c>
      <c r="Z2" s="208" t="s">
        <v>895</v>
      </c>
      <c r="AA2" t="s">
        <v>893</v>
      </c>
      <c r="AB2" t="s">
        <v>894</v>
      </c>
      <c r="AC2" s="208" t="s">
        <v>895</v>
      </c>
      <c r="AD2" s="203" t="s">
        <v>893</v>
      </c>
      <c r="AE2" t="s">
        <v>894</v>
      </c>
      <c r="AF2" s="203" t="s">
        <v>895</v>
      </c>
      <c r="AG2" t="s">
        <v>893</v>
      </c>
      <c r="AH2" t="s">
        <v>894</v>
      </c>
      <c r="AI2" s="208" t="s">
        <v>895</v>
      </c>
      <c r="AJ2" t="s">
        <v>893</v>
      </c>
      <c r="AK2" t="s">
        <v>894</v>
      </c>
      <c r="AL2" s="208" t="s">
        <v>895</v>
      </c>
      <c r="AM2" t="s">
        <v>893</v>
      </c>
      <c r="AN2" t="s">
        <v>894</v>
      </c>
    </row>
    <row r="3" spans="1:60" x14ac:dyDescent="0.25">
      <c r="C3" s="141" t="s">
        <v>5</v>
      </c>
      <c r="D3" t="s">
        <v>5</v>
      </c>
      <c r="E3" s="7" t="s">
        <v>5</v>
      </c>
      <c r="F3" t="s">
        <v>16</v>
      </c>
      <c r="G3" t="s">
        <v>16</v>
      </c>
      <c r="H3" t="s">
        <v>16</v>
      </c>
      <c r="I3" t="s">
        <v>17</v>
      </c>
      <c r="J3" t="s">
        <v>17</v>
      </c>
      <c r="K3" t="s">
        <v>17</v>
      </c>
      <c r="L3" t="s">
        <v>18</v>
      </c>
      <c r="M3" t="s">
        <v>18</v>
      </c>
      <c r="N3" t="s">
        <v>18</v>
      </c>
      <c r="O3" t="s">
        <v>1</v>
      </c>
      <c r="P3" t="s">
        <v>1</v>
      </c>
      <c r="Q3" t="s">
        <v>1</v>
      </c>
      <c r="R3" t="s">
        <v>2</v>
      </c>
      <c r="S3" t="s">
        <v>2</v>
      </c>
      <c r="T3" t="s">
        <v>2</v>
      </c>
      <c r="W3" s="141" t="s">
        <v>5</v>
      </c>
      <c r="X3" t="s">
        <v>5</v>
      </c>
      <c r="Y3" s="7" t="s">
        <v>5</v>
      </c>
      <c r="Z3" t="s">
        <v>16</v>
      </c>
      <c r="AA3" t="s">
        <v>16</v>
      </c>
      <c r="AB3" t="s">
        <v>16</v>
      </c>
      <c r="AC3" s="141" t="s">
        <v>150</v>
      </c>
      <c r="AD3" s="203" t="s">
        <v>150</v>
      </c>
      <c r="AE3" t="s">
        <v>150</v>
      </c>
      <c r="AF3" t="s">
        <v>18</v>
      </c>
      <c r="AG3" t="s">
        <v>18</v>
      </c>
      <c r="AH3" t="s">
        <v>18</v>
      </c>
      <c r="AI3" s="208" t="s">
        <v>1</v>
      </c>
      <c r="AJ3" t="s">
        <v>1</v>
      </c>
      <c r="AK3" t="s">
        <v>1</v>
      </c>
      <c r="AL3" s="208" t="s">
        <v>2</v>
      </c>
      <c r="AM3" t="s">
        <v>2</v>
      </c>
      <c r="AN3" t="s">
        <v>2</v>
      </c>
      <c r="BC3" s="1"/>
      <c r="BD3" s="1"/>
      <c r="BE3" s="1"/>
      <c r="BF3" s="1"/>
      <c r="BG3" s="1"/>
      <c r="BH3" s="1"/>
    </row>
    <row r="4" spans="1:60" x14ac:dyDescent="0.25">
      <c r="A4" t="s">
        <v>886</v>
      </c>
      <c r="C4" s="141"/>
      <c r="E4" s="7"/>
      <c r="V4" t="s">
        <v>886</v>
      </c>
      <c r="W4" s="141"/>
      <c r="Y4" s="7"/>
      <c r="BC4" s="1"/>
      <c r="BD4" s="1"/>
      <c r="BE4" s="1"/>
      <c r="BF4" s="1"/>
      <c r="BG4" s="1"/>
      <c r="BH4" s="1"/>
    </row>
    <row r="5" spans="1:60" x14ac:dyDescent="0.25">
      <c r="B5">
        <v>2004</v>
      </c>
      <c r="C5" s="141">
        <v>15.92</v>
      </c>
      <c r="D5">
        <v>29.35</v>
      </c>
      <c r="E5" s="7">
        <v>57.5</v>
      </c>
      <c r="F5">
        <v>0.33</v>
      </c>
      <c r="G5">
        <v>0.45</v>
      </c>
      <c r="H5">
        <v>0.66</v>
      </c>
      <c r="I5">
        <v>15.28</v>
      </c>
      <c r="J5">
        <v>28.47</v>
      </c>
      <c r="K5">
        <v>56.21</v>
      </c>
      <c r="L5">
        <v>16.579999999999998</v>
      </c>
      <c r="M5">
        <v>30.25</v>
      </c>
      <c r="N5">
        <v>58.82</v>
      </c>
      <c r="O5" s="258">
        <v>2317</v>
      </c>
      <c r="P5" s="1">
        <v>4222</v>
      </c>
      <c r="Q5" s="259">
        <v>7567</v>
      </c>
      <c r="R5" s="1">
        <v>14590640</v>
      </c>
      <c r="S5" s="1">
        <v>14196003</v>
      </c>
      <c r="T5" s="1">
        <v>13341515</v>
      </c>
      <c r="V5">
        <v>2004</v>
      </c>
      <c r="W5" s="141">
        <v>17.16</v>
      </c>
      <c r="X5">
        <v>32.369999999999997</v>
      </c>
      <c r="Y5" s="7">
        <v>63.06</v>
      </c>
      <c r="Z5">
        <v>0.34</v>
      </c>
      <c r="AA5">
        <v>0.48</v>
      </c>
      <c r="AB5">
        <v>0.69</v>
      </c>
      <c r="AC5" s="141">
        <v>16.5</v>
      </c>
      <c r="AD5">
        <v>31.44</v>
      </c>
      <c r="AE5">
        <v>61.71</v>
      </c>
      <c r="AF5">
        <v>17.850000000000001</v>
      </c>
      <c r="AG5">
        <v>33.31</v>
      </c>
      <c r="AH5">
        <v>64.430000000000007</v>
      </c>
      <c r="AI5" s="258">
        <v>2487</v>
      </c>
      <c r="AJ5" s="1">
        <v>4637</v>
      </c>
      <c r="AK5" s="259">
        <v>8356</v>
      </c>
      <c r="AL5" s="1">
        <v>14546733</v>
      </c>
      <c r="AM5" s="1">
        <v>14151927</v>
      </c>
      <c r="AN5" s="1">
        <v>13346110</v>
      </c>
      <c r="BC5" s="1"/>
      <c r="BD5" s="1"/>
      <c r="BE5" s="1"/>
      <c r="BF5" s="1"/>
      <c r="BG5" s="1"/>
      <c r="BH5" s="1"/>
    </row>
    <row r="6" spans="1:60" x14ac:dyDescent="0.25">
      <c r="B6">
        <v>2005</v>
      </c>
      <c r="C6" s="141">
        <v>16.399999999999999</v>
      </c>
      <c r="D6">
        <v>30.03</v>
      </c>
      <c r="E6" s="7">
        <v>59.06</v>
      </c>
      <c r="F6">
        <v>0.33</v>
      </c>
      <c r="G6">
        <v>0.46</v>
      </c>
      <c r="H6">
        <v>0.67</v>
      </c>
      <c r="I6">
        <v>15.75</v>
      </c>
      <c r="J6">
        <v>29.13</v>
      </c>
      <c r="K6">
        <v>57.76</v>
      </c>
      <c r="L6">
        <v>17.07</v>
      </c>
      <c r="M6">
        <v>30.94</v>
      </c>
      <c r="N6">
        <v>60.39</v>
      </c>
      <c r="O6" s="258">
        <v>2407</v>
      </c>
      <c r="P6" s="1">
        <v>4324</v>
      </c>
      <c r="Q6" s="259">
        <v>7856</v>
      </c>
      <c r="R6" s="1">
        <v>14659318</v>
      </c>
      <c r="S6" s="1">
        <v>14216064</v>
      </c>
      <c r="T6" s="1">
        <v>13526674</v>
      </c>
      <c r="V6">
        <v>2005</v>
      </c>
      <c r="W6" s="141">
        <v>17.84</v>
      </c>
      <c r="X6">
        <v>33</v>
      </c>
      <c r="Y6" s="7">
        <v>64.59</v>
      </c>
      <c r="Z6">
        <v>0.35</v>
      </c>
      <c r="AA6">
        <v>0.48</v>
      </c>
      <c r="AB6">
        <v>0.7</v>
      </c>
      <c r="AC6" s="141">
        <v>17.16</v>
      </c>
      <c r="AD6">
        <v>32.07</v>
      </c>
      <c r="AE6">
        <v>63.22</v>
      </c>
      <c r="AF6">
        <v>18.54</v>
      </c>
      <c r="AG6">
        <v>33.950000000000003</v>
      </c>
      <c r="AH6">
        <v>65.98</v>
      </c>
      <c r="AI6" s="258">
        <v>2609</v>
      </c>
      <c r="AJ6" s="1">
        <v>4778</v>
      </c>
      <c r="AK6" s="259">
        <v>8530</v>
      </c>
      <c r="AL6" s="1">
        <v>14650432</v>
      </c>
      <c r="AM6" s="1">
        <v>14275382</v>
      </c>
      <c r="AN6" s="1">
        <v>13343101</v>
      </c>
      <c r="BC6" s="1"/>
      <c r="BD6" s="1"/>
      <c r="BE6" s="1"/>
      <c r="BF6" s="1"/>
      <c r="BG6" s="1"/>
      <c r="BH6" s="1"/>
    </row>
    <row r="7" spans="1:60" x14ac:dyDescent="0.25">
      <c r="B7">
        <v>2006</v>
      </c>
      <c r="C7" s="141">
        <v>15.85</v>
      </c>
      <c r="D7">
        <v>30.05</v>
      </c>
      <c r="E7" s="7">
        <v>58.75</v>
      </c>
      <c r="F7">
        <v>0.33</v>
      </c>
      <c r="G7">
        <v>0.46</v>
      </c>
      <c r="H7">
        <v>0.66</v>
      </c>
      <c r="I7">
        <v>15.22</v>
      </c>
      <c r="J7">
        <v>29.16</v>
      </c>
      <c r="K7">
        <v>57.46</v>
      </c>
      <c r="L7">
        <v>16.510000000000002</v>
      </c>
      <c r="M7">
        <v>30.96</v>
      </c>
      <c r="N7">
        <v>60.07</v>
      </c>
      <c r="O7" s="258">
        <v>2341</v>
      </c>
      <c r="P7" s="1">
        <v>4339</v>
      </c>
      <c r="Q7" s="259">
        <v>7968</v>
      </c>
      <c r="R7" s="1">
        <v>14716122</v>
      </c>
      <c r="S7" s="1">
        <v>14288148</v>
      </c>
      <c r="T7" s="1">
        <v>13798422</v>
      </c>
      <c r="V7">
        <v>2006</v>
      </c>
      <c r="W7" s="141">
        <v>17.3</v>
      </c>
      <c r="X7">
        <v>32.89</v>
      </c>
      <c r="Y7" s="7">
        <v>64.03</v>
      </c>
      <c r="Z7">
        <v>0.34</v>
      </c>
      <c r="AA7">
        <v>0.48</v>
      </c>
      <c r="AB7">
        <v>0.69</v>
      </c>
      <c r="AC7" s="141">
        <v>16.63</v>
      </c>
      <c r="AD7">
        <v>31.96</v>
      </c>
      <c r="AE7">
        <v>62.67</v>
      </c>
      <c r="AF7">
        <v>17.98</v>
      </c>
      <c r="AG7">
        <v>33.840000000000003</v>
      </c>
      <c r="AH7">
        <v>65.400000000000006</v>
      </c>
      <c r="AI7" s="258">
        <v>2553</v>
      </c>
      <c r="AJ7" s="1">
        <v>4773</v>
      </c>
      <c r="AK7" s="259">
        <v>8574</v>
      </c>
      <c r="AL7" s="1">
        <v>14750409</v>
      </c>
      <c r="AM7" s="1">
        <v>14326398</v>
      </c>
      <c r="AN7" s="1">
        <v>13561030</v>
      </c>
      <c r="BC7" s="1"/>
      <c r="BD7" s="1"/>
      <c r="BE7" s="1"/>
      <c r="BF7" s="1"/>
      <c r="BG7" s="1"/>
      <c r="BH7" s="1"/>
    </row>
    <row r="8" spans="1:60" x14ac:dyDescent="0.25">
      <c r="B8">
        <v>2007</v>
      </c>
      <c r="C8" s="141">
        <v>16.190000000000001</v>
      </c>
      <c r="D8">
        <v>31.16</v>
      </c>
      <c r="E8" s="7">
        <v>61.89</v>
      </c>
      <c r="F8">
        <v>0.33</v>
      </c>
      <c r="G8">
        <v>0.46</v>
      </c>
      <c r="H8">
        <v>0.68</v>
      </c>
      <c r="I8">
        <v>15.55</v>
      </c>
      <c r="J8">
        <v>30.26</v>
      </c>
      <c r="K8">
        <v>60.57</v>
      </c>
      <c r="L8">
        <v>16.850000000000001</v>
      </c>
      <c r="M8">
        <v>32.08</v>
      </c>
      <c r="N8">
        <v>63.23</v>
      </c>
      <c r="O8" s="258">
        <v>2393</v>
      </c>
      <c r="P8" s="1">
        <v>4538</v>
      </c>
      <c r="Q8" s="259">
        <v>8495</v>
      </c>
      <c r="R8" s="1">
        <v>14711240</v>
      </c>
      <c r="S8" s="1">
        <v>14413161</v>
      </c>
      <c r="T8" s="1">
        <v>13995461</v>
      </c>
      <c r="V8">
        <v>2007</v>
      </c>
      <c r="W8" s="141">
        <v>17.649999999999999</v>
      </c>
      <c r="X8">
        <v>34.08</v>
      </c>
      <c r="Y8" s="7">
        <v>67.180000000000007</v>
      </c>
      <c r="Z8">
        <v>0.34</v>
      </c>
      <c r="AA8">
        <v>0.48</v>
      </c>
      <c r="AB8">
        <v>0.71</v>
      </c>
      <c r="AC8" s="141">
        <v>16.98</v>
      </c>
      <c r="AD8">
        <v>33.14</v>
      </c>
      <c r="AE8">
        <v>65.8</v>
      </c>
      <c r="AF8">
        <v>18.34</v>
      </c>
      <c r="AG8">
        <v>35.04</v>
      </c>
      <c r="AH8">
        <v>68.58</v>
      </c>
      <c r="AI8" s="258">
        <v>2621</v>
      </c>
      <c r="AJ8" s="1">
        <v>4970</v>
      </c>
      <c r="AK8" s="259">
        <v>9159</v>
      </c>
      <c r="AL8" s="1">
        <v>14810230</v>
      </c>
      <c r="AM8" s="1">
        <v>14393055</v>
      </c>
      <c r="AN8" s="1">
        <v>13835217</v>
      </c>
      <c r="BC8" s="1"/>
      <c r="BD8" s="1"/>
      <c r="BE8" s="1"/>
      <c r="BF8" s="1"/>
      <c r="BG8" s="1"/>
      <c r="BH8" s="1"/>
    </row>
    <row r="9" spans="1:60" x14ac:dyDescent="0.25">
      <c r="B9">
        <v>2008</v>
      </c>
      <c r="C9" s="141">
        <v>16.64</v>
      </c>
      <c r="D9">
        <v>31.32</v>
      </c>
      <c r="E9" s="7">
        <v>62.93</v>
      </c>
      <c r="F9">
        <v>0.34</v>
      </c>
      <c r="G9">
        <v>0.46</v>
      </c>
      <c r="H9">
        <v>0.67</v>
      </c>
      <c r="I9">
        <v>15.99</v>
      </c>
      <c r="J9">
        <v>30.42</v>
      </c>
      <c r="K9">
        <v>61.62</v>
      </c>
      <c r="L9">
        <v>17.309999999999999</v>
      </c>
      <c r="M9">
        <v>32.24</v>
      </c>
      <c r="N9">
        <v>64.27</v>
      </c>
      <c r="O9" s="258">
        <v>2446</v>
      </c>
      <c r="P9" s="1">
        <v>4622</v>
      </c>
      <c r="Q9" s="259">
        <v>8812</v>
      </c>
      <c r="R9" s="1">
        <v>14598283</v>
      </c>
      <c r="S9" s="1">
        <v>14622686</v>
      </c>
      <c r="T9" s="1">
        <v>14270092</v>
      </c>
      <c r="V9">
        <v>2008</v>
      </c>
      <c r="W9" s="141">
        <v>17.97</v>
      </c>
      <c r="X9">
        <v>34.83</v>
      </c>
      <c r="Y9" s="7">
        <v>68.98</v>
      </c>
      <c r="Z9">
        <v>0.35</v>
      </c>
      <c r="AA9">
        <v>0.49</v>
      </c>
      <c r="AB9">
        <v>0.71</v>
      </c>
      <c r="AC9" s="141">
        <v>17.3</v>
      </c>
      <c r="AD9">
        <v>33.880000000000003</v>
      </c>
      <c r="AE9">
        <v>67.599999999999994</v>
      </c>
      <c r="AF9">
        <v>18.66</v>
      </c>
      <c r="AG9">
        <v>35.799999999999997</v>
      </c>
      <c r="AH9">
        <v>70.39</v>
      </c>
      <c r="AI9" s="258">
        <v>2677</v>
      </c>
      <c r="AJ9" s="1">
        <v>5129</v>
      </c>
      <c r="AK9" s="259">
        <v>9530</v>
      </c>
      <c r="AL9" s="1">
        <v>14820539</v>
      </c>
      <c r="AM9" s="1">
        <v>14527140</v>
      </c>
      <c r="AN9" s="1">
        <v>14053822</v>
      </c>
      <c r="BC9" s="1"/>
      <c r="BD9" s="1"/>
      <c r="BE9" s="1"/>
      <c r="BF9" s="1"/>
      <c r="BG9" s="1"/>
      <c r="BH9" s="1"/>
    </row>
    <row r="10" spans="1:60" x14ac:dyDescent="0.25">
      <c r="B10">
        <v>2009</v>
      </c>
      <c r="C10" s="141">
        <v>17.3</v>
      </c>
      <c r="D10">
        <v>31.22</v>
      </c>
      <c r="E10" s="7">
        <v>62.31</v>
      </c>
      <c r="F10">
        <v>0.34</v>
      </c>
      <c r="G10">
        <v>0.46</v>
      </c>
      <c r="H10">
        <v>0.66</v>
      </c>
      <c r="I10">
        <v>16.63</v>
      </c>
      <c r="J10">
        <v>30.33</v>
      </c>
      <c r="K10">
        <v>61.01</v>
      </c>
      <c r="L10">
        <v>17.989999999999998</v>
      </c>
      <c r="M10">
        <v>32.130000000000003</v>
      </c>
      <c r="N10">
        <v>63.63</v>
      </c>
      <c r="O10" s="258">
        <v>2525</v>
      </c>
      <c r="P10" s="1">
        <v>4671</v>
      </c>
      <c r="Q10" s="259">
        <v>8873</v>
      </c>
      <c r="R10" s="1">
        <v>14506042</v>
      </c>
      <c r="S10" s="1">
        <v>14825146</v>
      </c>
      <c r="T10" s="1">
        <v>14467373</v>
      </c>
      <c r="V10">
        <v>2009</v>
      </c>
      <c r="W10" s="141">
        <v>18.809999999999999</v>
      </c>
      <c r="X10">
        <v>34.42</v>
      </c>
      <c r="Y10" s="7">
        <v>68.040000000000006</v>
      </c>
      <c r="Z10">
        <v>0.36</v>
      </c>
      <c r="AA10">
        <v>0.48</v>
      </c>
      <c r="AB10">
        <v>0.7</v>
      </c>
      <c r="AC10" s="141">
        <v>18.12</v>
      </c>
      <c r="AD10">
        <v>33.49</v>
      </c>
      <c r="AE10">
        <v>66.680000000000007</v>
      </c>
      <c r="AF10">
        <v>19.53</v>
      </c>
      <c r="AG10">
        <v>35.380000000000003</v>
      </c>
      <c r="AH10">
        <v>69.42</v>
      </c>
      <c r="AI10" s="258">
        <v>2779</v>
      </c>
      <c r="AJ10" s="1">
        <v>5128</v>
      </c>
      <c r="AK10" s="259">
        <v>9609</v>
      </c>
      <c r="AL10" s="1">
        <v>14708575</v>
      </c>
      <c r="AM10" s="1">
        <v>14727943</v>
      </c>
      <c r="AN10" s="1">
        <v>14326416</v>
      </c>
      <c r="BC10" s="1"/>
      <c r="BD10" s="1"/>
      <c r="BE10" s="1"/>
      <c r="BF10" s="1"/>
      <c r="BG10" s="1"/>
      <c r="BH10" s="1"/>
    </row>
    <row r="11" spans="1:60" x14ac:dyDescent="0.25">
      <c r="B11">
        <v>2010</v>
      </c>
      <c r="C11" s="141">
        <v>16.46</v>
      </c>
      <c r="D11">
        <v>30.84</v>
      </c>
      <c r="E11" s="7">
        <v>63.11</v>
      </c>
      <c r="F11">
        <v>0.34</v>
      </c>
      <c r="G11">
        <v>0.45</v>
      </c>
      <c r="H11">
        <v>0.66</v>
      </c>
      <c r="I11">
        <v>15.81</v>
      </c>
      <c r="J11">
        <v>29.96</v>
      </c>
      <c r="K11">
        <v>61.82</v>
      </c>
      <c r="L11">
        <v>17.13</v>
      </c>
      <c r="M11">
        <v>31.74</v>
      </c>
      <c r="N11">
        <v>64.42</v>
      </c>
      <c r="O11" s="258">
        <v>2388</v>
      </c>
      <c r="P11" s="1">
        <v>4653</v>
      </c>
      <c r="Q11" s="259">
        <v>9143</v>
      </c>
      <c r="R11" s="1">
        <v>14439570</v>
      </c>
      <c r="S11" s="1">
        <v>14959236</v>
      </c>
      <c r="T11" s="1">
        <v>14683855</v>
      </c>
      <c r="V11">
        <v>2010</v>
      </c>
      <c r="W11" s="141">
        <v>17.84</v>
      </c>
      <c r="X11">
        <v>34.01</v>
      </c>
      <c r="Y11" s="7">
        <v>68.73</v>
      </c>
      <c r="Z11">
        <v>0.35</v>
      </c>
      <c r="AA11">
        <v>0.48</v>
      </c>
      <c r="AB11">
        <v>0.69</v>
      </c>
      <c r="AC11" s="141">
        <v>17.16</v>
      </c>
      <c r="AD11">
        <v>33.08</v>
      </c>
      <c r="AE11">
        <v>67.37</v>
      </c>
      <c r="AF11">
        <v>18.53</v>
      </c>
      <c r="AG11">
        <v>34.96</v>
      </c>
      <c r="AH11">
        <v>70.099999999999994</v>
      </c>
      <c r="AI11" s="258">
        <v>2618</v>
      </c>
      <c r="AJ11" s="1">
        <v>5125</v>
      </c>
      <c r="AK11" s="259">
        <v>9860</v>
      </c>
      <c r="AL11" s="1">
        <v>14608060</v>
      </c>
      <c r="AM11" s="1">
        <v>14913259</v>
      </c>
      <c r="AN11" s="1">
        <v>14516761</v>
      </c>
      <c r="BC11" s="1"/>
      <c r="BD11" s="1"/>
      <c r="BE11" s="1"/>
      <c r="BF11" s="1"/>
      <c r="BG11" s="1"/>
      <c r="BH11" s="1"/>
    </row>
    <row r="12" spans="1:60" x14ac:dyDescent="0.25">
      <c r="B12" s="69">
        <v>2011</v>
      </c>
      <c r="C12" s="241">
        <v>17.309999999999999</v>
      </c>
      <c r="D12" s="69">
        <v>31.47</v>
      </c>
      <c r="E12" s="243">
        <v>61.57</v>
      </c>
      <c r="F12" s="69">
        <v>0.35</v>
      </c>
      <c r="G12" s="69">
        <v>0.45</v>
      </c>
      <c r="H12" s="69">
        <v>0.65</v>
      </c>
      <c r="I12" s="69">
        <v>16.64</v>
      </c>
      <c r="J12" s="69">
        <v>30.59</v>
      </c>
      <c r="K12" s="69">
        <v>60.31</v>
      </c>
      <c r="L12" s="69">
        <v>18</v>
      </c>
      <c r="M12" s="69">
        <v>32.380000000000003</v>
      </c>
      <c r="N12" s="69">
        <v>62.86</v>
      </c>
      <c r="O12" s="262">
        <v>2498</v>
      </c>
      <c r="P12" s="81">
        <v>4805</v>
      </c>
      <c r="Q12" s="260">
        <v>9052</v>
      </c>
      <c r="R12" s="81">
        <v>14389454</v>
      </c>
      <c r="S12" s="81">
        <v>15121626</v>
      </c>
      <c r="T12" s="81">
        <v>14872765</v>
      </c>
      <c r="V12" s="69">
        <v>2011</v>
      </c>
      <c r="W12" s="241">
        <v>18.75</v>
      </c>
      <c r="X12" s="69">
        <v>34.99</v>
      </c>
      <c r="Y12" s="243">
        <v>66.83</v>
      </c>
      <c r="Z12" s="69">
        <v>0.36</v>
      </c>
      <c r="AA12" s="69">
        <v>0.48</v>
      </c>
      <c r="AB12" s="69">
        <v>0.68</v>
      </c>
      <c r="AC12" s="241">
        <v>18.059999999999999</v>
      </c>
      <c r="AD12" s="69">
        <v>34.049999999999997</v>
      </c>
      <c r="AE12" s="69">
        <v>65.510000000000005</v>
      </c>
      <c r="AF12" s="69">
        <v>19.47</v>
      </c>
      <c r="AG12" s="69">
        <v>35.94</v>
      </c>
      <c r="AH12" s="69">
        <v>68.180000000000007</v>
      </c>
      <c r="AI12" s="262">
        <v>2725</v>
      </c>
      <c r="AJ12" s="81">
        <v>5335</v>
      </c>
      <c r="AK12" s="260">
        <v>9749</v>
      </c>
      <c r="AL12" s="81">
        <v>14483527</v>
      </c>
      <c r="AM12" s="81">
        <v>15099240</v>
      </c>
      <c r="AN12" s="81">
        <v>14759219</v>
      </c>
      <c r="BC12" s="1"/>
      <c r="BD12" s="1"/>
      <c r="BE12" s="1"/>
      <c r="BF12" s="1"/>
      <c r="BG12" s="1"/>
      <c r="BH12" s="1"/>
    </row>
    <row r="13" spans="1:60" x14ac:dyDescent="0.25">
      <c r="B13">
        <v>2012</v>
      </c>
      <c r="C13" s="141">
        <v>17.13</v>
      </c>
      <c r="D13">
        <v>32.28</v>
      </c>
      <c r="E13" s="7">
        <v>64.5</v>
      </c>
      <c r="F13">
        <v>0.35</v>
      </c>
      <c r="G13">
        <v>0.46</v>
      </c>
      <c r="H13">
        <v>0.66</v>
      </c>
      <c r="I13">
        <v>16.46</v>
      </c>
      <c r="J13">
        <v>31.39</v>
      </c>
      <c r="K13">
        <v>63.2</v>
      </c>
      <c r="L13">
        <v>17.82</v>
      </c>
      <c r="M13">
        <v>33.19</v>
      </c>
      <c r="N13">
        <v>65.81</v>
      </c>
      <c r="O13" s="258">
        <v>2460</v>
      </c>
      <c r="P13" s="1">
        <v>4990</v>
      </c>
      <c r="Q13" s="259">
        <v>9503</v>
      </c>
      <c r="R13" s="1">
        <v>14326954</v>
      </c>
      <c r="S13" s="1">
        <v>15272849</v>
      </c>
      <c r="T13" s="1">
        <v>14930059</v>
      </c>
      <c r="V13">
        <v>2012</v>
      </c>
      <c r="W13" s="141">
        <v>19.18</v>
      </c>
      <c r="X13">
        <v>35.26</v>
      </c>
      <c r="Y13" s="7">
        <v>69.900000000000006</v>
      </c>
      <c r="Z13">
        <v>0.36</v>
      </c>
      <c r="AA13">
        <v>0.48</v>
      </c>
      <c r="AB13">
        <v>0.69</v>
      </c>
      <c r="AC13" s="141">
        <v>18.47</v>
      </c>
      <c r="AD13">
        <v>34.32</v>
      </c>
      <c r="AE13">
        <v>68.56</v>
      </c>
      <c r="AF13">
        <v>19.91</v>
      </c>
      <c r="AG13">
        <v>36.21</v>
      </c>
      <c r="AH13">
        <v>71.27</v>
      </c>
      <c r="AI13" s="258">
        <v>2775</v>
      </c>
      <c r="AJ13" s="1">
        <v>5446</v>
      </c>
      <c r="AK13" s="259">
        <v>10348</v>
      </c>
      <c r="AL13" s="1">
        <v>14430983</v>
      </c>
      <c r="AM13" s="1">
        <v>15269770</v>
      </c>
      <c r="AN13" s="1">
        <v>14953359</v>
      </c>
      <c r="BC13" s="1"/>
      <c r="BD13" s="1"/>
      <c r="BE13" s="1"/>
      <c r="BF13" s="1"/>
      <c r="BG13" s="1"/>
      <c r="BH13" s="1"/>
    </row>
    <row r="14" spans="1:60" x14ac:dyDescent="0.25">
      <c r="B14">
        <v>2013</v>
      </c>
      <c r="C14" s="141">
        <v>17.66</v>
      </c>
      <c r="D14">
        <v>31.82</v>
      </c>
      <c r="E14" s="7">
        <v>64.06</v>
      </c>
      <c r="F14">
        <v>0.35</v>
      </c>
      <c r="G14">
        <v>0.45</v>
      </c>
      <c r="H14">
        <v>0.66</v>
      </c>
      <c r="I14">
        <v>16.98</v>
      </c>
      <c r="J14">
        <v>30.94</v>
      </c>
      <c r="K14">
        <v>62.77</v>
      </c>
      <c r="L14">
        <v>18.36</v>
      </c>
      <c r="M14">
        <v>32.729999999999997</v>
      </c>
      <c r="N14">
        <v>65.36</v>
      </c>
      <c r="O14" s="258">
        <v>2521</v>
      </c>
      <c r="P14" s="1">
        <v>4960</v>
      </c>
      <c r="Q14" s="259">
        <v>9526</v>
      </c>
      <c r="R14" s="1">
        <v>14256341</v>
      </c>
      <c r="S14" s="1">
        <v>15325129</v>
      </c>
      <c r="T14" s="1">
        <v>15069793</v>
      </c>
      <c r="V14">
        <v>2013</v>
      </c>
      <c r="W14" s="141">
        <v>18.87</v>
      </c>
      <c r="X14">
        <v>35.61</v>
      </c>
      <c r="Y14" s="7">
        <v>69.33</v>
      </c>
      <c r="Z14">
        <v>0.36</v>
      </c>
      <c r="AA14">
        <v>0.48</v>
      </c>
      <c r="AB14">
        <v>0.69</v>
      </c>
      <c r="AC14" s="141">
        <v>18.170000000000002</v>
      </c>
      <c r="AD14">
        <v>34.67</v>
      </c>
      <c r="AE14">
        <v>68</v>
      </c>
      <c r="AF14">
        <v>19.59</v>
      </c>
      <c r="AG14">
        <v>36.56</v>
      </c>
      <c r="AH14">
        <v>70.69</v>
      </c>
      <c r="AI14" s="258">
        <v>2712</v>
      </c>
      <c r="AJ14" s="1">
        <v>5563</v>
      </c>
      <c r="AK14" s="259">
        <v>10290</v>
      </c>
      <c r="AL14" s="1">
        <v>14368721</v>
      </c>
      <c r="AM14" s="1">
        <v>15398928</v>
      </c>
      <c r="AN14" s="1">
        <v>15006337</v>
      </c>
      <c r="BC14" s="1"/>
      <c r="BD14" s="1"/>
      <c r="BE14" s="1"/>
      <c r="BF14" s="1"/>
      <c r="BG14" s="1"/>
      <c r="BH14" s="1"/>
    </row>
    <row r="15" spans="1:60" x14ac:dyDescent="0.25">
      <c r="B15">
        <v>2014</v>
      </c>
      <c r="C15" s="141">
        <v>17.95</v>
      </c>
      <c r="D15">
        <v>33.520000000000003</v>
      </c>
      <c r="E15" s="7">
        <v>65.13</v>
      </c>
      <c r="F15">
        <v>0.35</v>
      </c>
      <c r="G15">
        <v>0.47</v>
      </c>
      <c r="H15">
        <v>0.66</v>
      </c>
      <c r="I15">
        <v>17.260000000000002</v>
      </c>
      <c r="J15">
        <v>32.61</v>
      </c>
      <c r="K15">
        <v>63.84</v>
      </c>
      <c r="L15">
        <v>18.66</v>
      </c>
      <c r="M15">
        <v>34.450000000000003</v>
      </c>
      <c r="N15">
        <v>66.44</v>
      </c>
      <c r="O15" s="258">
        <v>2561</v>
      </c>
      <c r="P15" s="1">
        <v>5228</v>
      </c>
      <c r="Q15" s="259">
        <v>9793</v>
      </c>
      <c r="R15" s="1">
        <v>14245102</v>
      </c>
      <c r="S15" s="1">
        <v>15308036</v>
      </c>
      <c r="T15" s="1">
        <v>15248957</v>
      </c>
      <c r="V15">
        <v>2014</v>
      </c>
      <c r="W15" s="141">
        <v>19.690000000000001</v>
      </c>
      <c r="X15">
        <v>36.71</v>
      </c>
      <c r="Y15" s="7">
        <v>71.61</v>
      </c>
      <c r="Z15">
        <v>0.37</v>
      </c>
      <c r="AA15">
        <v>0.49</v>
      </c>
      <c r="AB15">
        <v>0.69</v>
      </c>
      <c r="AC15" s="141">
        <v>18.97</v>
      </c>
      <c r="AD15">
        <v>35.770000000000003</v>
      </c>
      <c r="AE15">
        <v>70.260000000000005</v>
      </c>
      <c r="AF15">
        <v>20.43</v>
      </c>
      <c r="AG15">
        <v>37.67</v>
      </c>
      <c r="AH15">
        <v>72.98</v>
      </c>
      <c r="AI15" s="258">
        <v>2819</v>
      </c>
      <c r="AJ15" s="1">
        <v>5778</v>
      </c>
      <c r="AK15" s="259">
        <v>10743</v>
      </c>
      <c r="AL15" s="1">
        <v>14304296</v>
      </c>
      <c r="AM15" s="1">
        <v>15471127</v>
      </c>
      <c r="AN15" s="1">
        <v>15166262</v>
      </c>
      <c r="BC15" s="1"/>
      <c r="BD15" s="1"/>
      <c r="BE15" s="1"/>
      <c r="BF15" s="1"/>
      <c r="BG15" s="1"/>
      <c r="BH15" s="1"/>
    </row>
    <row r="16" spans="1:60" x14ac:dyDescent="0.25">
      <c r="B16" s="23">
        <v>2015</v>
      </c>
      <c r="C16" s="148">
        <v>18.71</v>
      </c>
      <c r="D16" s="23">
        <v>32.450000000000003</v>
      </c>
      <c r="E16" s="149">
        <v>66.569999999999993</v>
      </c>
      <c r="F16" s="23">
        <v>0.36</v>
      </c>
      <c r="G16" s="23">
        <v>0.46</v>
      </c>
      <c r="H16" s="23">
        <v>0.66</v>
      </c>
      <c r="I16" s="23">
        <v>18</v>
      </c>
      <c r="J16" s="23">
        <v>31.55</v>
      </c>
      <c r="K16" s="23">
        <v>65.28</v>
      </c>
      <c r="L16" s="23">
        <v>19.43</v>
      </c>
      <c r="M16" s="23">
        <v>33.369999999999997</v>
      </c>
      <c r="N16" s="23">
        <v>67.89</v>
      </c>
      <c r="O16" s="263">
        <v>2673</v>
      </c>
      <c r="P16" s="80">
        <v>5005</v>
      </c>
      <c r="Q16" s="261">
        <v>10181</v>
      </c>
      <c r="R16" s="80">
        <v>14260835</v>
      </c>
      <c r="S16" s="80">
        <v>15172984</v>
      </c>
      <c r="T16" s="80">
        <v>15528853</v>
      </c>
      <c r="V16" s="23">
        <v>2015</v>
      </c>
      <c r="W16" s="148">
        <v>20.6</v>
      </c>
      <c r="X16" s="23">
        <v>35.53</v>
      </c>
      <c r="Y16" s="149">
        <v>73.28</v>
      </c>
      <c r="Z16" s="23">
        <v>0.38</v>
      </c>
      <c r="AA16" s="23">
        <v>0.48</v>
      </c>
      <c r="AB16" s="23">
        <v>0.7</v>
      </c>
      <c r="AC16" s="148">
        <v>19.86</v>
      </c>
      <c r="AD16" s="23">
        <v>34.590000000000003</v>
      </c>
      <c r="AE16" s="23">
        <v>71.92</v>
      </c>
      <c r="AF16" s="23">
        <v>21.36</v>
      </c>
      <c r="AG16" s="23">
        <v>36.47</v>
      </c>
      <c r="AH16" s="23">
        <v>74.650000000000006</v>
      </c>
      <c r="AI16" s="263">
        <v>2948</v>
      </c>
      <c r="AJ16" s="80">
        <v>5595</v>
      </c>
      <c r="AK16" s="261">
        <v>11127</v>
      </c>
      <c r="AL16" s="80">
        <v>14295071</v>
      </c>
      <c r="AM16" s="80">
        <v>15451056</v>
      </c>
      <c r="AN16" s="80">
        <v>15351318</v>
      </c>
      <c r="AQ16" s="337"/>
      <c r="AS16" s="1"/>
      <c r="AT16" s="337"/>
      <c r="AV16" s="1"/>
      <c r="AW16" s="337"/>
      <c r="AY16" s="1"/>
      <c r="AZ16" s="337"/>
      <c r="BB16" s="1"/>
      <c r="BC16" s="337"/>
      <c r="BE16" s="1"/>
      <c r="BF16" s="337"/>
      <c r="BH16" s="1"/>
    </row>
    <row r="17" spans="1:60" x14ac:dyDescent="0.25">
      <c r="B17">
        <v>2016</v>
      </c>
      <c r="C17" s="141">
        <v>18.68</v>
      </c>
      <c r="D17">
        <v>33.049999999999997</v>
      </c>
      <c r="E17" s="7">
        <v>66.23</v>
      </c>
      <c r="F17">
        <v>0.36</v>
      </c>
      <c r="G17">
        <v>0.47</v>
      </c>
      <c r="H17">
        <v>0.66</v>
      </c>
      <c r="I17">
        <v>17.98</v>
      </c>
      <c r="J17">
        <v>32.14</v>
      </c>
      <c r="K17">
        <v>64.95</v>
      </c>
      <c r="L17">
        <v>19.399999999999999</v>
      </c>
      <c r="M17">
        <v>33.979999999999997</v>
      </c>
      <c r="N17">
        <v>67.53</v>
      </c>
      <c r="O17" s="258">
        <v>2672</v>
      </c>
      <c r="P17" s="1">
        <v>5039</v>
      </c>
      <c r="Q17" s="259">
        <v>10285</v>
      </c>
      <c r="R17" s="1">
        <v>14279369</v>
      </c>
      <c r="S17" s="1">
        <v>14993471</v>
      </c>
      <c r="T17" s="1">
        <v>15830766</v>
      </c>
      <c r="V17">
        <v>2016</v>
      </c>
      <c r="W17" s="141">
        <v>20.52</v>
      </c>
      <c r="X17">
        <v>36.11</v>
      </c>
      <c r="Y17" s="7">
        <v>72.97</v>
      </c>
      <c r="Z17">
        <v>0.38</v>
      </c>
      <c r="AA17">
        <v>0.48</v>
      </c>
      <c r="AB17">
        <v>0.69</v>
      </c>
      <c r="AC17" s="141">
        <v>19.79</v>
      </c>
      <c r="AD17">
        <v>35.17</v>
      </c>
      <c r="AE17">
        <v>71.62</v>
      </c>
      <c r="AF17">
        <v>21.28</v>
      </c>
      <c r="AG17">
        <v>37.07</v>
      </c>
      <c r="AH17">
        <v>74.34</v>
      </c>
      <c r="AI17" s="258">
        <v>2939</v>
      </c>
      <c r="AJ17" s="1">
        <v>5639</v>
      </c>
      <c r="AK17" s="259">
        <v>11206</v>
      </c>
      <c r="AL17" s="1">
        <v>14307407</v>
      </c>
      <c r="AM17" s="1">
        <v>15294384</v>
      </c>
      <c r="AN17" s="1">
        <v>15615818</v>
      </c>
      <c r="AS17" s="1"/>
      <c r="AV17" s="1"/>
      <c r="AY17" s="1"/>
      <c r="BB17" s="1"/>
      <c r="BE17" s="1"/>
      <c r="BH17" s="1"/>
    </row>
    <row r="18" spans="1:60" x14ac:dyDescent="0.25">
      <c r="B18">
        <v>2017</v>
      </c>
      <c r="C18" s="141">
        <v>18.47</v>
      </c>
      <c r="D18">
        <v>31.96</v>
      </c>
      <c r="E18" s="7">
        <v>63.8</v>
      </c>
      <c r="F18">
        <v>0.36</v>
      </c>
      <c r="G18">
        <v>0.46</v>
      </c>
      <c r="H18">
        <v>0.64</v>
      </c>
      <c r="I18">
        <v>17.77</v>
      </c>
      <c r="J18">
        <v>31.06</v>
      </c>
      <c r="K18">
        <v>62.55</v>
      </c>
      <c r="L18">
        <v>19.18</v>
      </c>
      <c r="M18">
        <v>32.880000000000003</v>
      </c>
      <c r="N18">
        <v>65.069999999999993</v>
      </c>
      <c r="O18" s="258">
        <v>2643</v>
      </c>
      <c r="P18" s="1">
        <v>4824</v>
      </c>
      <c r="Q18" s="259">
        <v>10012</v>
      </c>
      <c r="R18" s="1">
        <v>14290497</v>
      </c>
      <c r="S18" s="1">
        <v>14845321</v>
      </c>
      <c r="T18" s="1">
        <v>15995509</v>
      </c>
      <c r="V18">
        <v>2017</v>
      </c>
      <c r="W18" s="141">
        <v>19.87</v>
      </c>
      <c r="X18">
        <v>35.32</v>
      </c>
      <c r="Y18" s="7">
        <v>69.58</v>
      </c>
      <c r="Z18">
        <v>0.37</v>
      </c>
      <c r="AA18">
        <v>0.48</v>
      </c>
      <c r="AB18">
        <v>0.67</v>
      </c>
      <c r="AC18" s="141">
        <v>19.149999999999999</v>
      </c>
      <c r="AD18">
        <v>34.39</v>
      </c>
      <c r="AE18">
        <v>68.27</v>
      </c>
      <c r="AF18">
        <v>20.61</v>
      </c>
      <c r="AG18">
        <v>36.28</v>
      </c>
      <c r="AH18">
        <v>70.91</v>
      </c>
      <c r="AI18" s="258">
        <v>2847</v>
      </c>
      <c r="AJ18" s="1">
        <v>5442</v>
      </c>
      <c r="AK18" s="259">
        <v>10877</v>
      </c>
      <c r="AL18" s="1">
        <v>14318308</v>
      </c>
      <c r="AM18" s="1">
        <v>15102567</v>
      </c>
      <c r="AN18" s="1">
        <v>15894265</v>
      </c>
      <c r="AS18" s="1"/>
      <c r="AV18" s="1"/>
      <c r="AY18" s="1"/>
      <c r="BB18" s="1"/>
      <c r="BC18" s="1"/>
      <c r="BD18" s="1"/>
      <c r="BE18" s="1"/>
      <c r="BF18" s="1"/>
      <c r="BG18" s="1"/>
      <c r="BH18" s="1"/>
    </row>
    <row r="19" spans="1:60" x14ac:dyDescent="0.25">
      <c r="B19">
        <v>2018</v>
      </c>
      <c r="C19" s="141">
        <v>19.05</v>
      </c>
      <c r="D19">
        <v>33.08</v>
      </c>
      <c r="E19" s="7">
        <v>62.99</v>
      </c>
      <c r="F19">
        <v>0.37</v>
      </c>
      <c r="G19">
        <v>0.47</v>
      </c>
      <c r="H19">
        <v>0.63</v>
      </c>
      <c r="I19">
        <v>18.34</v>
      </c>
      <c r="J19">
        <v>32.159999999999997</v>
      </c>
      <c r="K19">
        <v>61.75</v>
      </c>
      <c r="L19">
        <v>19.78</v>
      </c>
      <c r="M19">
        <v>34.01</v>
      </c>
      <c r="N19">
        <v>64.25</v>
      </c>
      <c r="O19" s="258">
        <v>2720</v>
      </c>
      <c r="P19" s="1">
        <v>4960</v>
      </c>
      <c r="Q19" s="259">
        <v>9957</v>
      </c>
      <c r="R19" s="1">
        <v>14269664</v>
      </c>
      <c r="S19" s="1">
        <v>14750028</v>
      </c>
      <c r="T19" s="1">
        <v>16094315</v>
      </c>
      <c r="V19">
        <v>2018</v>
      </c>
      <c r="W19" s="141">
        <v>20.45</v>
      </c>
      <c r="X19">
        <v>36.24</v>
      </c>
      <c r="Y19" s="7">
        <v>69.37</v>
      </c>
      <c r="Z19">
        <v>0.38</v>
      </c>
      <c r="AA19">
        <v>0.49</v>
      </c>
      <c r="AB19">
        <v>0.67</v>
      </c>
      <c r="AC19" s="141">
        <v>19.71</v>
      </c>
      <c r="AD19">
        <v>35.29</v>
      </c>
      <c r="AE19">
        <v>68.069999999999993</v>
      </c>
      <c r="AF19">
        <v>21.2</v>
      </c>
      <c r="AG19">
        <v>37.22</v>
      </c>
      <c r="AH19">
        <v>70.69</v>
      </c>
      <c r="AI19" s="258">
        <v>2930</v>
      </c>
      <c r="AJ19" s="1">
        <v>5512</v>
      </c>
      <c r="AK19" s="259">
        <v>10923</v>
      </c>
      <c r="AL19" s="1">
        <v>14318008</v>
      </c>
      <c r="AM19" s="1">
        <v>14919596</v>
      </c>
      <c r="AN19" s="1">
        <v>16027962</v>
      </c>
      <c r="AS19" s="1"/>
      <c r="AV19" s="1"/>
      <c r="AY19" s="1"/>
      <c r="BB19" s="1"/>
      <c r="BE19" s="1"/>
      <c r="BF19" s="1"/>
      <c r="BG19" s="1"/>
      <c r="BH19" s="1"/>
    </row>
    <row r="20" spans="1:60" x14ac:dyDescent="0.25">
      <c r="B20">
        <v>2019</v>
      </c>
      <c r="C20" s="141">
        <v>19.260000000000002</v>
      </c>
      <c r="D20">
        <v>32.79</v>
      </c>
      <c r="E20" s="7">
        <v>65.34</v>
      </c>
      <c r="F20">
        <v>0.37</v>
      </c>
      <c r="G20">
        <v>0.47</v>
      </c>
      <c r="H20">
        <v>0.64</v>
      </c>
      <c r="I20">
        <v>18.55</v>
      </c>
      <c r="J20">
        <v>31.87</v>
      </c>
      <c r="K20">
        <v>64.09</v>
      </c>
      <c r="L20">
        <v>20</v>
      </c>
      <c r="M20">
        <v>33.729999999999997</v>
      </c>
      <c r="N20">
        <v>66.61</v>
      </c>
      <c r="O20" s="258">
        <v>2747</v>
      </c>
      <c r="P20" s="1">
        <v>4875</v>
      </c>
      <c r="Q20" s="259">
        <v>10423</v>
      </c>
      <c r="R20" s="1">
        <v>14265319</v>
      </c>
      <c r="S20" s="1">
        <v>14654774</v>
      </c>
      <c r="T20" s="1">
        <v>16155918</v>
      </c>
      <c r="V20">
        <v>2019</v>
      </c>
      <c r="W20" s="141">
        <v>20.68</v>
      </c>
      <c r="X20">
        <v>36.36</v>
      </c>
      <c r="Y20" s="7">
        <v>71.58</v>
      </c>
      <c r="Z20">
        <v>0.38</v>
      </c>
      <c r="AA20">
        <v>0.49</v>
      </c>
      <c r="AB20">
        <v>0.67</v>
      </c>
      <c r="AC20" s="141">
        <v>19.940000000000001</v>
      </c>
      <c r="AD20">
        <v>35.4</v>
      </c>
      <c r="AE20">
        <v>70.260000000000005</v>
      </c>
      <c r="AF20">
        <v>21.43</v>
      </c>
      <c r="AG20">
        <v>37.340000000000003</v>
      </c>
      <c r="AH20">
        <v>72.91</v>
      </c>
      <c r="AI20" s="258">
        <v>2954</v>
      </c>
      <c r="AJ20" s="1">
        <v>5490</v>
      </c>
      <c r="AK20" s="259">
        <v>11375</v>
      </c>
      <c r="AL20" s="1">
        <v>14292833</v>
      </c>
      <c r="AM20" s="1">
        <v>14821965</v>
      </c>
      <c r="AN20" s="1">
        <v>16115052</v>
      </c>
      <c r="BF20" s="1"/>
      <c r="BG20" s="1"/>
      <c r="BH20" s="1"/>
    </row>
    <row r="21" spans="1:60" x14ac:dyDescent="0.25">
      <c r="B21">
        <v>2020</v>
      </c>
      <c r="C21" s="141">
        <v>17.829999999999998</v>
      </c>
      <c r="D21">
        <v>31.63</v>
      </c>
      <c r="E21" s="7">
        <v>58.26</v>
      </c>
      <c r="F21">
        <v>0.35</v>
      </c>
      <c r="G21">
        <v>0.46</v>
      </c>
      <c r="H21">
        <v>0.6</v>
      </c>
      <c r="I21">
        <v>17.14</v>
      </c>
      <c r="J21">
        <v>30.72</v>
      </c>
      <c r="K21">
        <v>57.08</v>
      </c>
      <c r="L21">
        <v>18.54</v>
      </c>
      <c r="M21">
        <v>32.549999999999997</v>
      </c>
      <c r="N21">
        <v>59.46</v>
      </c>
      <c r="O21" s="258">
        <v>2542</v>
      </c>
      <c r="P21" s="1">
        <v>4657</v>
      </c>
      <c r="Q21" s="259">
        <v>9313</v>
      </c>
      <c r="R21" s="1">
        <v>14235480</v>
      </c>
      <c r="S21" s="1">
        <v>14530258</v>
      </c>
      <c r="T21" s="1">
        <v>16121970</v>
      </c>
      <c r="V21">
        <v>2020</v>
      </c>
      <c r="W21" s="141">
        <v>19.559999999999999</v>
      </c>
      <c r="X21">
        <v>34.14</v>
      </c>
      <c r="Y21" s="7">
        <v>63.75</v>
      </c>
      <c r="Z21">
        <v>0.37</v>
      </c>
      <c r="AA21">
        <v>0.48</v>
      </c>
      <c r="AB21">
        <v>0.63</v>
      </c>
      <c r="AC21" s="141">
        <v>18.84</v>
      </c>
      <c r="AD21">
        <v>33.21</v>
      </c>
      <c r="AE21">
        <v>62.51</v>
      </c>
      <c r="AF21">
        <v>20.3</v>
      </c>
      <c r="AG21">
        <v>35.1</v>
      </c>
      <c r="AH21">
        <v>65</v>
      </c>
      <c r="AI21" s="258">
        <v>2791</v>
      </c>
      <c r="AJ21" s="1">
        <v>5093</v>
      </c>
      <c r="AK21" s="259">
        <v>10203</v>
      </c>
      <c r="AL21" s="1">
        <v>14277903</v>
      </c>
      <c r="AM21" s="1">
        <v>14701093</v>
      </c>
      <c r="AN21" s="1">
        <v>16160610</v>
      </c>
      <c r="BF21" s="1"/>
      <c r="BG21" s="1"/>
      <c r="BH21" s="1"/>
    </row>
    <row r="22" spans="1:60" x14ac:dyDescent="0.25">
      <c r="A22" t="s">
        <v>925</v>
      </c>
      <c r="C22" s="141"/>
      <c r="E22" s="7"/>
      <c r="O22" s="258"/>
      <c r="P22" s="1"/>
      <c r="Q22" s="259"/>
      <c r="R22" s="1"/>
      <c r="S22" s="1"/>
      <c r="T22" s="1"/>
      <c r="V22" t="s">
        <v>925</v>
      </c>
      <c r="W22" s="141"/>
      <c r="Y22" s="7"/>
      <c r="AI22" s="258"/>
      <c r="AJ22" s="1"/>
      <c r="AK22" s="259"/>
      <c r="AL22" s="1"/>
      <c r="AM22" s="1"/>
      <c r="AN22" s="1"/>
      <c r="BF22" s="1"/>
      <c r="BG22" s="1"/>
      <c r="BH22" s="1"/>
    </row>
    <row r="23" spans="1:60" x14ac:dyDescent="0.25">
      <c r="C23" s="141"/>
      <c r="E23" s="7"/>
      <c r="O23" s="258"/>
      <c r="P23" s="1"/>
      <c r="Q23" s="259"/>
      <c r="R23" s="1"/>
      <c r="S23" s="1"/>
      <c r="T23" s="1"/>
      <c r="V23">
        <v>2004</v>
      </c>
      <c r="W23" s="141">
        <v>3.754</v>
      </c>
      <c r="X23">
        <v>8.2170000000000005</v>
      </c>
      <c r="Y23" s="7">
        <v>16</v>
      </c>
      <c r="Z23">
        <v>0.161</v>
      </c>
      <c r="AA23">
        <v>0.24</v>
      </c>
      <c r="AB23">
        <v>0.34799999999999998</v>
      </c>
      <c r="AC23" s="141">
        <v>3.4449999999999998</v>
      </c>
      <c r="AD23">
        <v>7.7519999999999998</v>
      </c>
      <c r="AE23">
        <v>15.324999999999999</v>
      </c>
      <c r="AF23">
        <v>4.0839999999999996</v>
      </c>
      <c r="AG23">
        <v>8.702</v>
      </c>
      <c r="AH23">
        <v>16.698</v>
      </c>
      <c r="AI23" s="258">
        <v>543</v>
      </c>
      <c r="AJ23" s="1">
        <v>1175</v>
      </c>
      <c r="AK23" s="259">
        <v>2120</v>
      </c>
      <c r="AL23" s="1">
        <v>14546733</v>
      </c>
      <c r="AM23" s="1">
        <v>14151927</v>
      </c>
      <c r="AN23" s="1">
        <v>13346110</v>
      </c>
      <c r="BD23" s="1"/>
      <c r="BE23" s="1"/>
      <c r="BF23" s="1"/>
      <c r="BG23" s="1"/>
      <c r="BH23" s="1"/>
    </row>
    <row r="24" spans="1:60" x14ac:dyDescent="0.25">
      <c r="C24" s="141"/>
      <c r="E24" s="7"/>
      <c r="O24" s="258"/>
      <c r="P24" s="1"/>
      <c r="Q24" s="259"/>
      <c r="R24" s="1"/>
      <c r="S24" s="1"/>
      <c r="T24" s="1"/>
      <c r="V24">
        <v>2005</v>
      </c>
      <c r="W24" s="141">
        <v>4.0549999999999997</v>
      </c>
      <c r="X24">
        <v>8.2829999999999995</v>
      </c>
      <c r="Y24" s="7">
        <v>16.460999999999999</v>
      </c>
      <c r="Z24">
        <v>0.16700000000000001</v>
      </c>
      <c r="AA24">
        <v>0.24</v>
      </c>
      <c r="AB24">
        <v>0.35499999999999998</v>
      </c>
      <c r="AC24" s="141">
        <v>3.7349999999999999</v>
      </c>
      <c r="AD24">
        <v>7.819</v>
      </c>
      <c r="AE24">
        <v>15.773</v>
      </c>
      <c r="AF24">
        <v>4.3949999999999996</v>
      </c>
      <c r="AG24">
        <v>8.7669999999999995</v>
      </c>
      <c r="AH24">
        <v>17.170999999999999</v>
      </c>
      <c r="AI24" s="258">
        <v>592</v>
      </c>
      <c r="AJ24" s="1">
        <v>1198</v>
      </c>
      <c r="AK24" s="259">
        <v>2169</v>
      </c>
      <c r="AL24" s="1">
        <v>14650432</v>
      </c>
      <c r="AM24" s="1">
        <v>14275382</v>
      </c>
      <c r="AN24" s="1">
        <v>13343101</v>
      </c>
      <c r="BD24" s="1"/>
      <c r="BE24" s="1"/>
      <c r="BF24" s="1"/>
      <c r="BG24" s="1"/>
      <c r="BH24" s="1"/>
    </row>
    <row r="25" spans="1:60" x14ac:dyDescent="0.25">
      <c r="C25" s="141"/>
      <c r="E25" s="7"/>
      <c r="O25" s="258"/>
      <c r="P25" s="1"/>
      <c r="Q25" s="259"/>
      <c r="R25" s="1"/>
      <c r="S25" s="1"/>
      <c r="T25" s="1"/>
      <c r="V25">
        <v>2006</v>
      </c>
      <c r="W25" s="141">
        <v>4.0599999999999996</v>
      </c>
      <c r="X25">
        <v>8.3190000000000008</v>
      </c>
      <c r="Y25" s="7">
        <v>16.202999999999999</v>
      </c>
      <c r="Z25">
        <v>0.16600000000000001</v>
      </c>
      <c r="AA25">
        <v>0.24</v>
      </c>
      <c r="AB25">
        <v>0.34899999999999998</v>
      </c>
      <c r="AC25" s="141">
        <v>3.7410000000000001</v>
      </c>
      <c r="AD25">
        <v>7.8550000000000004</v>
      </c>
      <c r="AE25">
        <v>15.525</v>
      </c>
      <c r="AF25">
        <v>4.3979999999999997</v>
      </c>
      <c r="AG25">
        <v>8.8040000000000003</v>
      </c>
      <c r="AH25">
        <v>16.902000000000001</v>
      </c>
      <c r="AI25" s="258">
        <v>599</v>
      </c>
      <c r="AJ25" s="1">
        <v>1206</v>
      </c>
      <c r="AK25" s="259">
        <v>2170</v>
      </c>
      <c r="AL25" s="1">
        <v>14750409</v>
      </c>
      <c r="AM25" s="1">
        <v>14326398</v>
      </c>
      <c r="AN25" s="1">
        <v>13561030</v>
      </c>
      <c r="BD25" s="1"/>
      <c r="BE25" s="1"/>
      <c r="BF25" s="1"/>
      <c r="BG25" s="1"/>
      <c r="BH25" s="1"/>
    </row>
    <row r="26" spans="1:60" x14ac:dyDescent="0.25">
      <c r="C26" s="141"/>
      <c r="E26" s="7"/>
      <c r="O26" s="258"/>
      <c r="P26" s="1"/>
      <c r="Q26" s="259"/>
      <c r="R26" s="1"/>
      <c r="S26" s="1"/>
      <c r="T26" s="1"/>
      <c r="V26">
        <v>2007</v>
      </c>
      <c r="W26" s="141">
        <v>3.726</v>
      </c>
      <c r="X26">
        <v>8.641</v>
      </c>
      <c r="Y26" s="7">
        <v>17.224</v>
      </c>
      <c r="Z26">
        <v>0.158</v>
      </c>
      <c r="AA26">
        <v>0.24399999999999999</v>
      </c>
      <c r="AB26">
        <v>0.35799999999999998</v>
      </c>
      <c r="AC26" s="141">
        <v>3.4220000000000002</v>
      </c>
      <c r="AD26">
        <v>8.1690000000000005</v>
      </c>
      <c r="AE26">
        <v>16.53</v>
      </c>
      <c r="AF26">
        <v>4.05</v>
      </c>
      <c r="AG26">
        <v>9.1340000000000003</v>
      </c>
      <c r="AH26">
        <v>17.939</v>
      </c>
      <c r="AI26" s="258">
        <v>554</v>
      </c>
      <c r="AJ26" s="1">
        <v>1258</v>
      </c>
      <c r="AK26" s="259">
        <v>2344</v>
      </c>
      <c r="AL26" s="1">
        <v>14810230</v>
      </c>
      <c r="AM26" s="1">
        <v>14393055</v>
      </c>
      <c r="AN26" s="1">
        <v>13835217</v>
      </c>
      <c r="BD26" s="1"/>
      <c r="BE26" s="1"/>
      <c r="BF26" s="1"/>
      <c r="BG26" s="1"/>
      <c r="BH26" s="1"/>
    </row>
    <row r="27" spans="1:60" x14ac:dyDescent="0.25">
      <c r="C27" s="141"/>
      <c r="E27" s="7"/>
      <c r="O27" s="258"/>
      <c r="P27" s="1"/>
      <c r="Q27" s="259"/>
      <c r="R27" s="1"/>
      <c r="S27" s="1"/>
      <c r="T27" s="1"/>
      <c r="V27">
        <v>2008</v>
      </c>
      <c r="W27" s="141">
        <v>3.9689999999999999</v>
      </c>
      <c r="X27">
        <v>8.9179999999999993</v>
      </c>
      <c r="Y27" s="7">
        <v>18.044</v>
      </c>
      <c r="Z27">
        <v>0.16300000000000001</v>
      </c>
      <c r="AA27">
        <v>0.247</v>
      </c>
      <c r="AB27">
        <v>0.36399999999999999</v>
      </c>
      <c r="AC27" s="141">
        <v>3.6560000000000001</v>
      </c>
      <c r="AD27">
        <v>8.4410000000000007</v>
      </c>
      <c r="AE27">
        <v>17.338000000000001</v>
      </c>
      <c r="AF27">
        <v>4.3019999999999996</v>
      </c>
      <c r="AG27">
        <v>9.4149999999999991</v>
      </c>
      <c r="AH27">
        <v>18.77</v>
      </c>
      <c r="AI27" s="258">
        <v>592</v>
      </c>
      <c r="AJ27" s="1">
        <v>1313</v>
      </c>
      <c r="AK27" s="259">
        <v>2488</v>
      </c>
      <c r="AL27" s="1">
        <v>14820539</v>
      </c>
      <c r="AM27" s="1">
        <v>14527140</v>
      </c>
      <c r="AN27" s="1">
        <v>14053822</v>
      </c>
      <c r="BD27" s="1"/>
      <c r="BE27" s="1"/>
      <c r="BF27" s="1"/>
      <c r="BG27" s="1"/>
      <c r="BH27" s="1"/>
    </row>
    <row r="28" spans="1:60" x14ac:dyDescent="0.25">
      <c r="C28" s="141"/>
      <c r="E28" s="7"/>
      <c r="O28" s="258"/>
      <c r="P28" s="1"/>
      <c r="Q28" s="259"/>
      <c r="R28" s="1"/>
      <c r="S28" s="1"/>
      <c r="T28" s="1"/>
      <c r="V28">
        <v>2009</v>
      </c>
      <c r="W28" s="141">
        <v>4.7480000000000002</v>
      </c>
      <c r="X28">
        <v>8.8309999999999995</v>
      </c>
      <c r="Y28" s="7">
        <v>17.532</v>
      </c>
      <c r="Z28">
        <v>0.17899999999999999</v>
      </c>
      <c r="AA28">
        <v>0.24399999999999999</v>
      </c>
      <c r="AB28">
        <v>0.35399999999999998</v>
      </c>
      <c r="AC28" s="141">
        <v>4.4039999999999999</v>
      </c>
      <c r="AD28">
        <v>8.359</v>
      </c>
      <c r="AE28">
        <v>16.844999999999999</v>
      </c>
      <c r="AF28">
        <v>5.1130000000000004</v>
      </c>
      <c r="AG28">
        <v>9.3230000000000004</v>
      </c>
      <c r="AH28">
        <v>18.239000000000001</v>
      </c>
      <c r="AI28" s="258">
        <v>703</v>
      </c>
      <c r="AJ28" s="1">
        <v>1313</v>
      </c>
      <c r="AK28" s="259">
        <v>2477</v>
      </c>
      <c r="AL28" s="1">
        <v>14708575</v>
      </c>
      <c r="AM28" s="1">
        <v>14727943</v>
      </c>
      <c r="AN28" s="1">
        <v>14326416</v>
      </c>
      <c r="BD28" s="1"/>
      <c r="BE28" s="1"/>
      <c r="BF28" s="1"/>
      <c r="BG28" s="1"/>
      <c r="BH28" s="1"/>
    </row>
    <row r="29" spans="1:60" x14ac:dyDescent="0.25">
      <c r="C29" s="141"/>
      <c r="E29" s="7"/>
      <c r="O29" s="258"/>
      <c r="P29" s="1"/>
      <c r="Q29" s="259"/>
      <c r="R29" s="1"/>
      <c r="S29" s="1"/>
      <c r="T29" s="1"/>
      <c r="V29">
        <v>2010</v>
      </c>
      <c r="W29" s="141">
        <v>4.1449999999999996</v>
      </c>
      <c r="X29">
        <v>8.8620000000000001</v>
      </c>
      <c r="Y29" s="7">
        <v>17.669</v>
      </c>
      <c r="Z29">
        <v>0.16800000000000001</v>
      </c>
      <c r="AA29">
        <v>0.24299999999999999</v>
      </c>
      <c r="AB29">
        <v>0.35199999999999998</v>
      </c>
      <c r="AC29" s="141">
        <v>3.8220000000000001</v>
      </c>
      <c r="AD29">
        <v>8.3919999999999995</v>
      </c>
      <c r="AE29">
        <v>16.986000000000001</v>
      </c>
      <c r="AF29">
        <v>4.4870000000000001</v>
      </c>
      <c r="AG29">
        <v>9.3510000000000009</v>
      </c>
      <c r="AH29">
        <v>18.373000000000001</v>
      </c>
      <c r="AI29" s="258">
        <v>610</v>
      </c>
      <c r="AJ29" s="1">
        <v>1334</v>
      </c>
      <c r="AK29" s="259">
        <v>2532</v>
      </c>
      <c r="AL29" s="1">
        <v>14608060</v>
      </c>
      <c r="AM29" s="1">
        <v>14913259</v>
      </c>
      <c r="AN29" s="1">
        <v>14516761</v>
      </c>
      <c r="BD29" s="1"/>
      <c r="BE29" s="1"/>
      <c r="BF29" s="1"/>
      <c r="BG29" s="1"/>
      <c r="BH29" s="1"/>
    </row>
    <row r="30" spans="1:60" x14ac:dyDescent="0.25">
      <c r="C30" s="141"/>
      <c r="E30" s="7"/>
      <c r="O30" s="258"/>
      <c r="P30" s="1"/>
      <c r="Q30" s="259"/>
      <c r="R30" s="1"/>
      <c r="S30" s="1"/>
      <c r="T30" s="1"/>
      <c r="V30">
        <v>2011</v>
      </c>
      <c r="W30" s="241">
        <v>4.3410000000000002</v>
      </c>
      <c r="X30" s="69">
        <v>8.98</v>
      </c>
      <c r="Y30" s="243">
        <v>17.91</v>
      </c>
      <c r="Z30" s="69">
        <v>0.17299999999999999</v>
      </c>
      <c r="AA30" s="69">
        <v>0.24299999999999999</v>
      </c>
      <c r="AB30" s="69">
        <v>0.35099999999999998</v>
      </c>
      <c r="AC30" s="241">
        <v>4.0090000000000003</v>
      </c>
      <c r="AD30" s="69">
        <v>8.5090000000000003</v>
      </c>
      <c r="AE30" s="69">
        <v>17.228999999999999</v>
      </c>
      <c r="AF30" s="69">
        <v>4.6929999999999996</v>
      </c>
      <c r="AG30" s="69">
        <v>9.4700000000000006</v>
      </c>
      <c r="AH30" s="69">
        <v>18.611999999999998</v>
      </c>
      <c r="AI30" s="262">
        <v>632</v>
      </c>
      <c r="AJ30" s="81">
        <v>1365</v>
      </c>
      <c r="AK30" s="260">
        <v>2616</v>
      </c>
      <c r="AL30" s="81">
        <v>14483527</v>
      </c>
      <c r="AM30" s="81">
        <v>15099240</v>
      </c>
      <c r="AN30" s="81">
        <v>14759219</v>
      </c>
      <c r="BD30" s="1"/>
      <c r="BE30" s="1"/>
      <c r="BF30" s="1"/>
      <c r="BG30" s="1"/>
      <c r="BH30" s="1"/>
    </row>
    <row r="31" spans="1:60" x14ac:dyDescent="0.25">
      <c r="C31" s="141"/>
      <c r="E31" s="7"/>
      <c r="O31" s="258"/>
      <c r="P31" s="1"/>
      <c r="Q31" s="259"/>
      <c r="R31" s="1"/>
      <c r="S31" s="1"/>
      <c r="T31" s="1"/>
      <c r="V31">
        <v>2012</v>
      </c>
      <c r="W31" s="141">
        <v>4.5609999999999999</v>
      </c>
      <c r="X31">
        <v>9.1649999999999991</v>
      </c>
      <c r="Y31" s="7">
        <v>18.128</v>
      </c>
      <c r="Z31">
        <v>0.17799999999999999</v>
      </c>
      <c r="AA31">
        <v>0.24399999999999999</v>
      </c>
      <c r="AB31">
        <v>0.35099999999999998</v>
      </c>
      <c r="AC31" s="141">
        <v>4.2190000000000003</v>
      </c>
      <c r="AD31">
        <v>8.6920000000000002</v>
      </c>
      <c r="AE31">
        <v>17.448</v>
      </c>
      <c r="AF31">
        <v>4.923</v>
      </c>
      <c r="AG31">
        <v>9.657</v>
      </c>
      <c r="AH31">
        <v>18.829000000000001</v>
      </c>
      <c r="AI31" s="258">
        <v>660</v>
      </c>
      <c r="AJ31" s="1">
        <v>1413</v>
      </c>
      <c r="AK31" s="259">
        <v>2688</v>
      </c>
      <c r="AL31" s="1">
        <v>14430983</v>
      </c>
      <c r="AM31" s="1">
        <v>15269770</v>
      </c>
      <c r="AN31" s="1">
        <v>14953359</v>
      </c>
      <c r="BD31" s="1"/>
      <c r="BE31" s="1"/>
      <c r="BF31" s="1"/>
      <c r="BG31" s="1"/>
      <c r="BH31" s="1"/>
    </row>
    <row r="32" spans="1:60" x14ac:dyDescent="0.25">
      <c r="C32" s="141"/>
      <c r="E32" s="7"/>
      <c r="O32" s="258"/>
      <c r="P32" s="1"/>
      <c r="Q32" s="259"/>
      <c r="R32" s="1"/>
      <c r="S32" s="1"/>
      <c r="T32" s="1"/>
      <c r="V32">
        <v>2013</v>
      </c>
      <c r="W32" s="141">
        <v>4.0330000000000004</v>
      </c>
      <c r="X32">
        <v>9.4529999999999994</v>
      </c>
      <c r="Y32" s="7">
        <v>18.175999999999998</v>
      </c>
      <c r="Z32">
        <v>0.16700000000000001</v>
      </c>
      <c r="AA32">
        <v>0.247</v>
      </c>
      <c r="AB32">
        <v>0.35099999999999998</v>
      </c>
      <c r="AC32" s="141">
        <v>3.7120000000000002</v>
      </c>
      <c r="AD32">
        <v>8.9760000000000009</v>
      </c>
      <c r="AE32">
        <v>17.495000000000001</v>
      </c>
      <c r="AF32">
        <v>4.375</v>
      </c>
      <c r="AG32">
        <v>9.9499999999999993</v>
      </c>
      <c r="AH32">
        <v>18.878</v>
      </c>
      <c r="AI32" s="258">
        <v>580</v>
      </c>
      <c r="AJ32" s="1">
        <v>1478</v>
      </c>
      <c r="AK32" s="259">
        <v>2697</v>
      </c>
      <c r="AL32" s="1">
        <v>14368721</v>
      </c>
      <c r="AM32" s="1">
        <v>15398928</v>
      </c>
      <c r="AN32" s="1">
        <v>15006337</v>
      </c>
      <c r="BD32" s="1"/>
      <c r="BE32" s="1"/>
      <c r="BF32" s="1"/>
      <c r="BG32" s="1"/>
      <c r="BH32" s="1"/>
    </row>
    <row r="33" spans="1:60" x14ac:dyDescent="0.25">
      <c r="C33" s="141"/>
      <c r="E33" s="7"/>
      <c r="O33" s="258"/>
      <c r="P33" s="1"/>
      <c r="Q33" s="259"/>
      <c r="R33" s="1"/>
      <c r="S33" s="1"/>
      <c r="T33" s="1"/>
      <c r="V33">
        <v>2014</v>
      </c>
      <c r="W33" s="141">
        <v>4.4050000000000002</v>
      </c>
      <c r="X33">
        <v>9.9510000000000005</v>
      </c>
      <c r="Y33" s="7">
        <v>18.669</v>
      </c>
      <c r="Z33">
        <v>0.17499999999999999</v>
      </c>
      <c r="AA33">
        <v>0.253</v>
      </c>
      <c r="AB33">
        <v>0.35399999999999998</v>
      </c>
      <c r="AC33" s="141">
        <v>4.0679999999999996</v>
      </c>
      <c r="AD33">
        <v>9.4619999999999997</v>
      </c>
      <c r="AE33">
        <v>17.981999999999999</v>
      </c>
      <c r="AF33">
        <v>4.7619999999999996</v>
      </c>
      <c r="AG33">
        <v>10.459</v>
      </c>
      <c r="AH33">
        <v>19.376000000000001</v>
      </c>
      <c r="AI33" s="258">
        <v>631</v>
      </c>
      <c r="AJ33" s="1">
        <v>1565</v>
      </c>
      <c r="AK33" s="259">
        <v>2796</v>
      </c>
      <c r="AL33" s="1">
        <v>14304296</v>
      </c>
      <c r="AM33" s="1">
        <v>15471127</v>
      </c>
      <c r="AN33" s="1">
        <v>15166262</v>
      </c>
      <c r="BD33" s="1"/>
      <c r="BE33" s="1"/>
      <c r="BF33" s="1"/>
      <c r="BG33" s="1"/>
      <c r="BH33" s="1"/>
    </row>
    <row r="34" spans="1:60" x14ac:dyDescent="0.25">
      <c r="C34" s="141"/>
      <c r="E34" s="7"/>
      <c r="O34" s="258"/>
      <c r="P34" s="1"/>
      <c r="Q34" s="259"/>
      <c r="R34" s="1"/>
      <c r="S34" s="1"/>
      <c r="T34" s="1"/>
      <c r="V34">
        <v>2015</v>
      </c>
      <c r="W34" s="148">
        <v>4.5119999999999996</v>
      </c>
      <c r="X34" s="23">
        <v>9.3610000000000007</v>
      </c>
      <c r="Y34" s="149">
        <v>19.648</v>
      </c>
      <c r="Z34" s="23">
        <v>0.17799999999999999</v>
      </c>
      <c r="AA34" s="23">
        <v>0.245</v>
      </c>
      <c r="AB34" s="23">
        <v>0.36099999999999999</v>
      </c>
      <c r="AC34" s="148">
        <v>4.1710000000000003</v>
      </c>
      <c r="AD34" s="23">
        <v>8.8870000000000005</v>
      </c>
      <c r="AE34" s="23">
        <v>18.946999999999999</v>
      </c>
      <c r="AF34" s="23">
        <v>4.8739999999999997</v>
      </c>
      <c r="AG34" s="23">
        <v>9.8539999999999992</v>
      </c>
      <c r="AH34" s="23">
        <v>20.369</v>
      </c>
      <c r="AI34" s="263">
        <v>646</v>
      </c>
      <c r="AJ34" s="80">
        <v>1479</v>
      </c>
      <c r="AK34" s="261">
        <v>2982</v>
      </c>
      <c r="AL34" s="80">
        <v>14295071</v>
      </c>
      <c r="AM34" s="80">
        <v>15451056</v>
      </c>
      <c r="AN34" s="80">
        <v>15351318</v>
      </c>
      <c r="BD34" s="1"/>
      <c r="BE34" s="1"/>
      <c r="BF34" s="1"/>
      <c r="BG34" s="1"/>
      <c r="BH34" s="1"/>
    </row>
    <row r="35" spans="1:60" x14ac:dyDescent="0.25">
      <c r="C35" s="141"/>
      <c r="E35" s="7"/>
      <c r="O35" s="258"/>
      <c r="P35" s="1"/>
      <c r="Q35" s="259"/>
      <c r="R35" s="1"/>
      <c r="S35" s="1"/>
      <c r="T35" s="1"/>
      <c r="V35">
        <v>2016</v>
      </c>
      <c r="W35" s="141">
        <v>4.5599999999999996</v>
      </c>
      <c r="X35">
        <v>9.0399999999999991</v>
      </c>
      <c r="Y35" s="7">
        <v>19.114999999999998</v>
      </c>
      <c r="Z35">
        <v>0.17799999999999999</v>
      </c>
      <c r="AA35">
        <v>0.24199999999999999</v>
      </c>
      <c r="AB35">
        <v>0.35399999999999998</v>
      </c>
      <c r="AC35" s="141">
        <v>4.2169999999999996</v>
      </c>
      <c r="AD35">
        <v>8.5719999999999992</v>
      </c>
      <c r="AE35">
        <v>18.425999999999998</v>
      </c>
      <c r="AF35">
        <v>4.9240000000000004</v>
      </c>
      <c r="AG35">
        <v>9.5269999999999992</v>
      </c>
      <c r="AH35">
        <v>19.821999999999999</v>
      </c>
      <c r="AI35" s="258">
        <v>653</v>
      </c>
      <c r="AJ35" s="1">
        <v>1413</v>
      </c>
      <c r="AK35" s="259">
        <v>2933</v>
      </c>
      <c r="AL35" s="1">
        <v>14307407</v>
      </c>
      <c r="AM35" s="1">
        <v>15294384</v>
      </c>
      <c r="AN35" s="1">
        <v>15615818</v>
      </c>
      <c r="BD35" s="1"/>
      <c r="BE35" s="1"/>
      <c r="BF35" s="1"/>
      <c r="BG35" s="1"/>
      <c r="BH35" s="1"/>
    </row>
    <row r="36" spans="1:60" x14ac:dyDescent="0.25">
      <c r="C36" s="141"/>
      <c r="E36" s="7"/>
      <c r="O36" s="258"/>
      <c r="P36" s="1"/>
      <c r="Q36" s="259"/>
      <c r="R36" s="1"/>
      <c r="S36" s="1"/>
      <c r="T36" s="1"/>
      <c r="V36">
        <v>2017</v>
      </c>
      <c r="W36" s="141">
        <v>4.3099999999999996</v>
      </c>
      <c r="X36">
        <v>8.9570000000000007</v>
      </c>
      <c r="Y36" s="7">
        <v>17.98</v>
      </c>
      <c r="Z36">
        <v>0.17299999999999999</v>
      </c>
      <c r="AA36">
        <v>0.24199999999999999</v>
      </c>
      <c r="AB36">
        <v>0.34100000000000003</v>
      </c>
      <c r="AC36" s="141">
        <v>3.976</v>
      </c>
      <c r="AD36">
        <v>8.4890000000000008</v>
      </c>
      <c r="AE36">
        <v>17.318000000000001</v>
      </c>
      <c r="AF36">
        <v>4.6630000000000003</v>
      </c>
      <c r="AG36">
        <v>9.4450000000000003</v>
      </c>
      <c r="AH36">
        <v>18.66</v>
      </c>
      <c r="AI36" s="258">
        <v>618</v>
      </c>
      <c r="AJ36" s="1">
        <v>1386</v>
      </c>
      <c r="AK36" s="259">
        <v>2811</v>
      </c>
      <c r="AL36" s="1">
        <v>14318308</v>
      </c>
      <c r="AM36" s="1">
        <v>15102567</v>
      </c>
      <c r="AN36" s="1">
        <v>15894265</v>
      </c>
      <c r="BD36" s="1"/>
      <c r="BE36" s="1"/>
      <c r="BF36" s="1"/>
      <c r="BG36" s="1"/>
      <c r="BH36" s="1"/>
    </row>
    <row r="37" spans="1:60" x14ac:dyDescent="0.25">
      <c r="C37" s="141"/>
      <c r="E37" s="7"/>
      <c r="O37" s="258"/>
      <c r="P37" s="1"/>
      <c r="Q37" s="259"/>
      <c r="R37" s="1"/>
      <c r="S37" s="1"/>
      <c r="T37" s="1"/>
      <c r="V37">
        <v>2018</v>
      </c>
      <c r="W37" s="141">
        <v>4.4340000000000002</v>
      </c>
      <c r="X37">
        <v>9.3469999999999995</v>
      </c>
      <c r="Y37" s="7">
        <v>18.238</v>
      </c>
      <c r="Z37">
        <v>0.17599999999999999</v>
      </c>
      <c r="AA37">
        <v>0.249</v>
      </c>
      <c r="AB37">
        <v>0.34200000000000003</v>
      </c>
      <c r="AC37" s="141">
        <v>4.0960000000000001</v>
      </c>
      <c r="AD37">
        <v>8.8650000000000002</v>
      </c>
      <c r="AE37">
        <v>17.574000000000002</v>
      </c>
      <c r="AF37">
        <v>4.7919999999999998</v>
      </c>
      <c r="AG37">
        <v>9.8490000000000002</v>
      </c>
      <c r="AH37">
        <v>18.920000000000002</v>
      </c>
      <c r="AI37" s="258">
        <v>636</v>
      </c>
      <c r="AJ37" s="1">
        <v>1422</v>
      </c>
      <c r="AK37" s="259">
        <v>2869</v>
      </c>
      <c r="AL37" s="1">
        <v>14318008</v>
      </c>
      <c r="AM37" s="1">
        <v>14919596</v>
      </c>
      <c r="AN37" s="1">
        <v>16027962</v>
      </c>
      <c r="BD37" s="1"/>
      <c r="BE37" s="1"/>
      <c r="BF37" s="1"/>
      <c r="BG37" s="1"/>
      <c r="BH37" s="1"/>
    </row>
    <row r="38" spans="1:60" x14ac:dyDescent="0.25">
      <c r="C38" s="141"/>
      <c r="E38" s="7"/>
      <c r="O38" s="258"/>
      <c r="P38" s="1"/>
      <c r="Q38" s="259"/>
      <c r="R38" s="1"/>
      <c r="S38" s="1"/>
      <c r="T38" s="1"/>
      <c r="V38">
        <v>2019</v>
      </c>
      <c r="W38" s="141">
        <v>4.6900000000000004</v>
      </c>
      <c r="X38">
        <v>9.33</v>
      </c>
      <c r="Y38" s="7">
        <v>19.282</v>
      </c>
      <c r="Z38">
        <v>0.18099999999999999</v>
      </c>
      <c r="AA38">
        <v>0.249</v>
      </c>
      <c r="AB38">
        <v>0.34899999999999998</v>
      </c>
      <c r="AC38" s="141">
        <v>4.3419999999999996</v>
      </c>
      <c r="AD38">
        <v>8.8480000000000008</v>
      </c>
      <c r="AE38">
        <v>18.603999999999999</v>
      </c>
      <c r="AF38">
        <v>5.0590000000000002</v>
      </c>
      <c r="AG38">
        <v>9.8320000000000007</v>
      </c>
      <c r="AH38">
        <v>19.978000000000002</v>
      </c>
      <c r="AI38" s="258">
        <v>670</v>
      </c>
      <c r="AJ38" s="1">
        <v>1414</v>
      </c>
      <c r="AK38" s="259">
        <v>3070</v>
      </c>
      <c r="AL38" s="1">
        <v>14292833</v>
      </c>
      <c r="AM38" s="1">
        <v>14821965</v>
      </c>
      <c r="AN38" s="1">
        <v>16115052</v>
      </c>
      <c r="BD38" s="1"/>
      <c r="BE38" s="1"/>
      <c r="BF38" s="1"/>
      <c r="BG38" s="1"/>
      <c r="BH38" s="1"/>
    </row>
    <row r="39" spans="1:60" x14ac:dyDescent="0.25">
      <c r="C39" s="141"/>
      <c r="E39" s="7"/>
      <c r="O39" s="258"/>
      <c r="P39" s="1"/>
      <c r="Q39" s="259"/>
      <c r="R39" s="1"/>
      <c r="S39" s="1"/>
      <c r="T39" s="1"/>
      <c r="V39">
        <v>2020</v>
      </c>
      <c r="W39" s="141">
        <v>4.5170000000000003</v>
      </c>
      <c r="X39">
        <v>9.1999999999999993</v>
      </c>
      <c r="Y39" s="7">
        <v>17.591999999999999</v>
      </c>
      <c r="Z39">
        <v>0.17799999999999999</v>
      </c>
      <c r="AA39">
        <v>0.249</v>
      </c>
      <c r="AB39">
        <v>0.33200000000000002</v>
      </c>
      <c r="AC39" s="141">
        <v>4.1740000000000004</v>
      </c>
      <c r="AD39">
        <v>8.718</v>
      </c>
      <c r="AE39">
        <v>16.946999999999999</v>
      </c>
      <c r="AF39">
        <v>4.8789999999999996</v>
      </c>
      <c r="AG39">
        <v>9.7010000000000005</v>
      </c>
      <c r="AH39">
        <v>18.256</v>
      </c>
      <c r="AI39" s="258">
        <v>644</v>
      </c>
      <c r="AJ39" s="1">
        <v>1375</v>
      </c>
      <c r="AK39" s="259">
        <v>2814</v>
      </c>
      <c r="AL39" s="1">
        <v>14277903</v>
      </c>
      <c r="AM39" s="1">
        <v>14701093</v>
      </c>
      <c r="AN39" s="1">
        <v>16160610</v>
      </c>
      <c r="BD39" s="1"/>
      <c r="BE39" s="1"/>
      <c r="BF39" s="1"/>
      <c r="BG39" s="1"/>
      <c r="BH39" s="1"/>
    </row>
    <row r="40" spans="1:60" x14ac:dyDescent="0.25">
      <c r="A40" t="s">
        <v>885</v>
      </c>
      <c r="C40" s="141"/>
      <c r="E40" s="7"/>
      <c r="O40" s="141"/>
      <c r="Q40" s="7"/>
      <c r="V40" t="s">
        <v>885</v>
      </c>
      <c r="W40" s="141"/>
      <c r="Y40" s="7"/>
      <c r="AI40" s="141"/>
      <c r="AK40" s="7"/>
    </row>
    <row r="41" spans="1:60" x14ac:dyDescent="0.25">
      <c r="B41">
        <v>2004</v>
      </c>
      <c r="C41" s="141">
        <v>9.4700000000000006</v>
      </c>
      <c r="D41">
        <v>15.35</v>
      </c>
      <c r="E41" s="7">
        <v>25.12</v>
      </c>
      <c r="F41">
        <v>0.25</v>
      </c>
      <c r="G41">
        <v>0.33</v>
      </c>
      <c r="H41">
        <v>0.44</v>
      </c>
      <c r="I41">
        <v>8.9700000000000006</v>
      </c>
      <c r="J41">
        <v>14.71</v>
      </c>
      <c r="K41">
        <v>24.27</v>
      </c>
      <c r="L41">
        <v>9.98</v>
      </c>
      <c r="M41">
        <v>16.010000000000002</v>
      </c>
      <c r="N41">
        <v>25.99</v>
      </c>
      <c r="O41" s="258">
        <v>1379</v>
      </c>
      <c r="P41" s="1">
        <v>2196</v>
      </c>
      <c r="Q41" s="259">
        <v>3306</v>
      </c>
      <c r="R41" s="1">
        <v>14590640</v>
      </c>
      <c r="S41" s="1">
        <v>14196003</v>
      </c>
      <c r="T41" s="1">
        <v>13341515</v>
      </c>
      <c r="V41">
        <v>2004</v>
      </c>
      <c r="W41" s="141">
        <v>10.15</v>
      </c>
      <c r="X41">
        <v>16.25</v>
      </c>
      <c r="Y41" s="7">
        <v>27.72</v>
      </c>
      <c r="Z41">
        <v>0.26</v>
      </c>
      <c r="AA41">
        <v>0.34</v>
      </c>
      <c r="AB41">
        <v>0.46</v>
      </c>
      <c r="AC41" s="141">
        <v>9.64</v>
      </c>
      <c r="AD41">
        <v>15.59</v>
      </c>
      <c r="AE41">
        <v>26.83</v>
      </c>
      <c r="AF41">
        <v>10.68</v>
      </c>
      <c r="AG41">
        <v>16.920000000000002</v>
      </c>
      <c r="AH41">
        <v>28.64</v>
      </c>
      <c r="AI41" s="258">
        <v>1472</v>
      </c>
      <c r="AJ41" s="1">
        <v>2314</v>
      </c>
      <c r="AK41" s="259">
        <v>3675</v>
      </c>
      <c r="AL41" s="1">
        <v>14546733</v>
      </c>
      <c r="AM41" s="1">
        <v>14151927</v>
      </c>
      <c r="AN41" s="1">
        <v>13346110</v>
      </c>
    </row>
    <row r="42" spans="1:60" x14ac:dyDescent="0.25">
      <c r="B42">
        <v>2005</v>
      </c>
      <c r="C42" s="141">
        <v>10</v>
      </c>
      <c r="D42">
        <v>15.61</v>
      </c>
      <c r="E42" s="7">
        <v>26.32</v>
      </c>
      <c r="F42">
        <v>0.26</v>
      </c>
      <c r="G42">
        <v>0.33</v>
      </c>
      <c r="H42">
        <v>0.45</v>
      </c>
      <c r="I42">
        <v>9.5</v>
      </c>
      <c r="J42">
        <v>14.97</v>
      </c>
      <c r="K42">
        <v>25.46</v>
      </c>
      <c r="L42">
        <v>10.53</v>
      </c>
      <c r="M42">
        <v>16.28</v>
      </c>
      <c r="N42">
        <v>27.21</v>
      </c>
      <c r="O42" s="258">
        <v>1469</v>
      </c>
      <c r="P42" s="1">
        <v>2239</v>
      </c>
      <c r="Q42" s="259">
        <v>3510</v>
      </c>
      <c r="R42" s="1">
        <v>14659318</v>
      </c>
      <c r="S42" s="1">
        <v>14216064</v>
      </c>
      <c r="T42" s="1">
        <v>13526674</v>
      </c>
      <c r="V42">
        <v>2005</v>
      </c>
      <c r="W42" s="141">
        <v>10.62</v>
      </c>
      <c r="X42">
        <v>16.91</v>
      </c>
      <c r="Y42" s="7">
        <v>28.55</v>
      </c>
      <c r="Z42">
        <v>0.27</v>
      </c>
      <c r="AA42">
        <v>0.34</v>
      </c>
      <c r="AB42">
        <v>0.47</v>
      </c>
      <c r="AC42" s="141">
        <v>10.09</v>
      </c>
      <c r="AD42">
        <v>16.25</v>
      </c>
      <c r="AE42">
        <v>27.64</v>
      </c>
      <c r="AF42">
        <v>11.16</v>
      </c>
      <c r="AG42">
        <v>17.600000000000001</v>
      </c>
      <c r="AH42">
        <v>29.47</v>
      </c>
      <c r="AI42" s="258">
        <v>1554</v>
      </c>
      <c r="AJ42" s="1">
        <v>2438</v>
      </c>
      <c r="AK42" s="259">
        <v>3772</v>
      </c>
      <c r="AL42" s="1">
        <v>14650432</v>
      </c>
      <c r="AM42" s="1">
        <v>14275382</v>
      </c>
      <c r="AN42" s="1">
        <v>13343101</v>
      </c>
    </row>
    <row r="43" spans="1:60" x14ac:dyDescent="0.25">
      <c r="B43">
        <v>2006</v>
      </c>
      <c r="C43" s="141">
        <v>9.7200000000000006</v>
      </c>
      <c r="D43">
        <v>15.79</v>
      </c>
      <c r="E43" s="7">
        <v>25.73</v>
      </c>
      <c r="F43">
        <v>0.26</v>
      </c>
      <c r="G43">
        <v>0.33</v>
      </c>
      <c r="H43">
        <v>0.44</v>
      </c>
      <c r="I43">
        <v>9.2200000000000006</v>
      </c>
      <c r="J43">
        <v>15.14</v>
      </c>
      <c r="K43">
        <v>24.88</v>
      </c>
      <c r="L43">
        <v>10.24</v>
      </c>
      <c r="M43">
        <v>16.45</v>
      </c>
      <c r="N43">
        <v>26.6</v>
      </c>
      <c r="O43" s="258">
        <v>1435</v>
      </c>
      <c r="P43" s="1">
        <v>2267</v>
      </c>
      <c r="Q43" s="259">
        <v>3503</v>
      </c>
      <c r="R43" s="1">
        <v>14716122</v>
      </c>
      <c r="S43" s="1">
        <v>14288148</v>
      </c>
      <c r="T43" s="1">
        <v>13798422</v>
      </c>
      <c r="V43">
        <v>2006</v>
      </c>
      <c r="W43" s="141">
        <v>10.49</v>
      </c>
      <c r="X43">
        <v>16.649999999999999</v>
      </c>
      <c r="Y43" s="7">
        <v>28.14</v>
      </c>
      <c r="Z43">
        <v>0.27</v>
      </c>
      <c r="AA43">
        <v>0.34</v>
      </c>
      <c r="AB43">
        <v>0.46</v>
      </c>
      <c r="AC43" s="141">
        <v>9.98</v>
      </c>
      <c r="AD43">
        <v>15.99</v>
      </c>
      <c r="AE43">
        <v>27.25</v>
      </c>
      <c r="AF43">
        <v>11.03</v>
      </c>
      <c r="AG43">
        <v>17.34</v>
      </c>
      <c r="AH43">
        <v>29.06</v>
      </c>
      <c r="AI43" s="258">
        <v>1549</v>
      </c>
      <c r="AJ43" s="1">
        <v>2401</v>
      </c>
      <c r="AK43" s="259">
        <v>3779</v>
      </c>
      <c r="AL43" s="1">
        <v>14750409</v>
      </c>
      <c r="AM43" s="1">
        <v>14326398</v>
      </c>
      <c r="AN43" s="1">
        <v>13561030</v>
      </c>
    </row>
    <row r="44" spans="1:60" x14ac:dyDescent="0.25">
      <c r="B44">
        <v>2007</v>
      </c>
      <c r="C44" s="141">
        <v>9.65</v>
      </c>
      <c r="D44">
        <v>16.54</v>
      </c>
      <c r="E44" s="7">
        <v>27.78</v>
      </c>
      <c r="F44">
        <v>0.26</v>
      </c>
      <c r="G44">
        <v>0.34</v>
      </c>
      <c r="H44">
        <v>0.45</v>
      </c>
      <c r="I44">
        <v>9.15</v>
      </c>
      <c r="J44">
        <v>15.88</v>
      </c>
      <c r="K44">
        <v>26.9</v>
      </c>
      <c r="L44">
        <v>10.16</v>
      </c>
      <c r="M44">
        <v>17.21</v>
      </c>
      <c r="N44">
        <v>28.68</v>
      </c>
      <c r="O44" s="258">
        <v>1425</v>
      </c>
      <c r="P44" s="1">
        <v>2400</v>
      </c>
      <c r="Q44" s="259">
        <v>3821</v>
      </c>
      <c r="R44" s="1">
        <v>14711240</v>
      </c>
      <c r="S44" s="1">
        <v>14413161</v>
      </c>
      <c r="T44" s="1">
        <v>13995461</v>
      </c>
      <c r="V44">
        <v>2007</v>
      </c>
      <c r="W44" s="141">
        <v>10.35</v>
      </c>
      <c r="X44">
        <v>17.579999999999998</v>
      </c>
      <c r="Y44" s="7">
        <v>29.95</v>
      </c>
      <c r="Z44">
        <v>0.26</v>
      </c>
      <c r="AA44">
        <v>0.35</v>
      </c>
      <c r="AB44">
        <v>0.47</v>
      </c>
      <c r="AC44" s="141">
        <v>9.83</v>
      </c>
      <c r="AD44">
        <v>16.899999999999999</v>
      </c>
      <c r="AE44">
        <v>29.03</v>
      </c>
      <c r="AF44">
        <v>10.88</v>
      </c>
      <c r="AG44">
        <v>18.27</v>
      </c>
      <c r="AH44">
        <v>30.89</v>
      </c>
      <c r="AI44" s="258">
        <v>1536</v>
      </c>
      <c r="AJ44" s="1">
        <v>2551</v>
      </c>
      <c r="AK44" s="259">
        <v>4090</v>
      </c>
      <c r="AL44" s="1">
        <v>14810230</v>
      </c>
      <c r="AM44" s="1">
        <v>14393055</v>
      </c>
      <c r="AN44" s="1">
        <v>13835217</v>
      </c>
    </row>
    <row r="45" spans="1:60" x14ac:dyDescent="0.25">
      <c r="B45">
        <v>2008</v>
      </c>
      <c r="C45" s="141">
        <v>10.14</v>
      </c>
      <c r="D45">
        <v>16.420000000000002</v>
      </c>
      <c r="E45" s="7">
        <v>28.22</v>
      </c>
      <c r="F45">
        <v>0.26</v>
      </c>
      <c r="G45">
        <v>0.33</v>
      </c>
      <c r="H45">
        <v>0.45</v>
      </c>
      <c r="I45">
        <v>9.6300000000000008</v>
      </c>
      <c r="J45">
        <v>15.77</v>
      </c>
      <c r="K45">
        <v>27.34</v>
      </c>
      <c r="L45">
        <v>10.67</v>
      </c>
      <c r="M45">
        <v>17.09</v>
      </c>
      <c r="N45">
        <v>29.12</v>
      </c>
      <c r="O45" s="258">
        <v>1488</v>
      </c>
      <c r="P45" s="1">
        <v>2417</v>
      </c>
      <c r="Q45" s="259">
        <v>3956</v>
      </c>
      <c r="R45" s="1">
        <v>14598283</v>
      </c>
      <c r="S45" s="1">
        <v>14622686</v>
      </c>
      <c r="T45" s="1">
        <v>14270092</v>
      </c>
      <c r="V45">
        <v>2008</v>
      </c>
      <c r="W45" s="141">
        <v>10.69</v>
      </c>
      <c r="X45">
        <v>17.829999999999998</v>
      </c>
      <c r="Y45" s="7">
        <v>30.74</v>
      </c>
      <c r="Z45">
        <v>0.27</v>
      </c>
      <c r="AA45">
        <v>0.35</v>
      </c>
      <c r="AB45">
        <v>0.47</v>
      </c>
      <c r="AC45" s="141">
        <v>10.17</v>
      </c>
      <c r="AD45">
        <v>17.149999999999999</v>
      </c>
      <c r="AE45">
        <v>29.82</v>
      </c>
      <c r="AF45">
        <v>11.23</v>
      </c>
      <c r="AG45">
        <v>18.53</v>
      </c>
      <c r="AH45">
        <v>31.69</v>
      </c>
      <c r="AI45" s="258">
        <v>1591</v>
      </c>
      <c r="AJ45" s="1">
        <v>2616</v>
      </c>
      <c r="AK45" s="259">
        <v>4249</v>
      </c>
      <c r="AL45" s="1">
        <v>14820539</v>
      </c>
      <c r="AM45" s="1">
        <v>14527140</v>
      </c>
      <c r="AN45" s="1">
        <v>14053822</v>
      </c>
    </row>
    <row r="46" spans="1:60" x14ac:dyDescent="0.25">
      <c r="B46">
        <v>2009</v>
      </c>
      <c r="C46" s="141">
        <v>10.63</v>
      </c>
      <c r="D46">
        <v>16.04</v>
      </c>
      <c r="E46" s="7">
        <v>27.69</v>
      </c>
      <c r="F46">
        <v>0.27</v>
      </c>
      <c r="G46">
        <v>0.33</v>
      </c>
      <c r="H46">
        <v>0.44</v>
      </c>
      <c r="I46">
        <v>10.1</v>
      </c>
      <c r="J46">
        <v>15.4</v>
      </c>
      <c r="K46">
        <v>26.83</v>
      </c>
      <c r="L46">
        <v>11.17</v>
      </c>
      <c r="M46">
        <v>16.7</v>
      </c>
      <c r="N46">
        <v>28.57</v>
      </c>
      <c r="O46" s="258">
        <v>1551</v>
      </c>
      <c r="P46" s="1">
        <v>2394</v>
      </c>
      <c r="Q46" s="259">
        <v>3950</v>
      </c>
      <c r="R46" s="1">
        <v>14506042</v>
      </c>
      <c r="S46" s="1">
        <v>14825146</v>
      </c>
      <c r="T46" s="1">
        <v>14467373</v>
      </c>
      <c r="V46">
        <v>2009</v>
      </c>
      <c r="W46" s="141">
        <v>11.45</v>
      </c>
      <c r="X46">
        <v>17.239999999999998</v>
      </c>
      <c r="Y46" s="7">
        <v>30.02</v>
      </c>
      <c r="Z46">
        <v>0.28000000000000003</v>
      </c>
      <c r="AA46">
        <v>0.34</v>
      </c>
      <c r="AB46">
        <v>0.46</v>
      </c>
      <c r="AC46" s="141">
        <v>10.91</v>
      </c>
      <c r="AD46">
        <v>16.57</v>
      </c>
      <c r="AE46">
        <v>29.12</v>
      </c>
      <c r="AF46">
        <v>12.01</v>
      </c>
      <c r="AG46">
        <v>17.920000000000002</v>
      </c>
      <c r="AH46">
        <v>30.94</v>
      </c>
      <c r="AI46" s="258">
        <v>1690</v>
      </c>
      <c r="AJ46" s="1">
        <v>2560</v>
      </c>
      <c r="AK46" s="259">
        <v>4244</v>
      </c>
      <c r="AL46" s="1">
        <v>14708575</v>
      </c>
      <c r="AM46" s="1">
        <v>14727943</v>
      </c>
      <c r="AN46" s="1">
        <v>14326416</v>
      </c>
    </row>
    <row r="47" spans="1:60" x14ac:dyDescent="0.25">
      <c r="B47">
        <v>2010</v>
      </c>
      <c r="C47" s="141">
        <v>10.19</v>
      </c>
      <c r="D47">
        <v>16.850000000000001</v>
      </c>
      <c r="E47" s="7">
        <v>28.52</v>
      </c>
      <c r="F47">
        <v>0.26</v>
      </c>
      <c r="G47">
        <v>0.34</v>
      </c>
      <c r="H47">
        <v>0.45</v>
      </c>
      <c r="I47">
        <v>9.68</v>
      </c>
      <c r="J47">
        <v>16.2</v>
      </c>
      <c r="K47">
        <v>27.66</v>
      </c>
      <c r="L47">
        <v>10.72</v>
      </c>
      <c r="M47">
        <v>17.52</v>
      </c>
      <c r="N47">
        <v>29.41</v>
      </c>
      <c r="O47" s="258">
        <v>1480</v>
      </c>
      <c r="P47" s="1">
        <v>2535</v>
      </c>
      <c r="Q47" s="259">
        <v>4133</v>
      </c>
      <c r="R47" s="1">
        <v>14439570</v>
      </c>
      <c r="S47" s="1">
        <v>14959236</v>
      </c>
      <c r="T47" s="1">
        <v>14683855</v>
      </c>
      <c r="V47">
        <v>2010</v>
      </c>
      <c r="W47" s="141">
        <v>11.13</v>
      </c>
      <c r="X47">
        <v>17.850000000000001</v>
      </c>
      <c r="Y47" s="7">
        <v>30.91</v>
      </c>
      <c r="Z47">
        <v>0.28000000000000003</v>
      </c>
      <c r="AA47">
        <v>0.35</v>
      </c>
      <c r="AB47">
        <v>0.47</v>
      </c>
      <c r="AC47" s="141">
        <v>10.59</v>
      </c>
      <c r="AD47">
        <v>17.18</v>
      </c>
      <c r="AE47">
        <v>30</v>
      </c>
      <c r="AF47">
        <v>11.68</v>
      </c>
      <c r="AG47">
        <v>18.54</v>
      </c>
      <c r="AH47">
        <v>31.83</v>
      </c>
      <c r="AI47" s="258">
        <v>1633</v>
      </c>
      <c r="AJ47" s="1">
        <v>2678</v>
      </c>
      <c r="AK47" s="259">
        <v>4436</v>
      </c>
      <c r="AL47" s="1">
        <v>14608060</v>
      </c>
      <c r="AM47" s="1">
        <v>14913259</v>
      </c>
      <c r="AN47" s="1">
        <v>14516761</v>
      </c>
    </row>
    <row r="48" spans="1:60" x14ac:dyDescent="0.25">
      <c r="B48" s="69">
        <v>2011</v>
      </c>
      <c r="C48" s="241">
        <v>10.59</v>
      </c>
      <c r="D48" s="69">
        <v>16.600000000000001</v>
      </c>
      <c r="E48" s="243">
        <v>28.17</v>
      </c>
      <c r="F48" s="69">
        <v>0.27</v>
      </c>
      <c r="G48" s="69">
        <v>0.33</v>
      </c>
      <c r="H48" s="69">
        <v>0.44</v>
      </c>
      <c r="I48" s="69">
        <v>10.07</v>
      </c>
      <c r="J48" s="69">
        <v>15.96</v>
      </c>
      <c r="K48" s="69">
        <v>27.32</v>
      </c>
      <c r="L48" s="69">
        <v>11.13</v>
      </c>
      <c r="M48" s="69">
        <v>17.260000000000002</v>
      </c>
      <c r="N48" s="69">
        <v>29.05</v>
      </c>
      <c r="O48" s="262">
        <v>1528</v>
      </c>
      <c r="P48" s="81">
        <v>2524</v>
      </c>
      <c r="Q48" s="260">
        <v>4151</v>
      </c>
      <c r="R48" s="81">
        <v>14389454</v>
      </c>
      <c r="S48" s="81">
        <v>15121626</v>
      </c>
      <c r="T48" s="81">
        <v>14872765</v>
      </c>
      <c r="V48" s="69">
        <v>2011</v>
      </c>
      <c r="W48" s="241">
        <v>11.43</v>
      </c>
      <c r="X48" s="69">
        <v>17.73</v>
      </c>
      <c r="Y48" s="243">
        <v>30.95</v>
      </c>
      <c r="Z48" s="69">
        <v>0.28000000000000003</v>
      </c>
      <c r="AA48" s="69">
        <v>0.34</v>
      </c>
      <c r="AB48" s="69">
        <v>0.46</v>
      </c>
      <c r="AC48" s="241">
        <v>10.89</v>
      </c>
      <c r="AD48" s="69">
        <v>17.059999999999999</v>
      </c>
      <c r="AE48" s="69">
        <v>30.06</v>
      </c>
      <c r="AF48" s="69">
        <v>11.99</v>
      </c>
      <c r="AG48" s="69">
        <v>18.41</v>
      </c>
      <c r="AH48" s="69">
        <v>31.87</v>
      </c>
      <c r="AI48" s="262">
        <v>1660</v>
      </c>
      <c r="AJ48" s="81">
        <v>2691</v>
      </c>
      <c r="AK48" s="260">
        <v>4524</v>
      </c>
      <c r="AL48" s="81">
        <v>14483527</v>
      </c>
      <c r="AM48" s="81">
        <v>15099240</v>
      </c>
      <c r="AN48" s="81">
        <v>14759219</v>
      </c>
    </row>
    <row r="49" spans="1:40" x14ac:dyDescent="0.25">
      <c r="B49">
        <v>2012</v>
      </c>
      <c r="C49" s="141">
        <v>10.24</v>
      </c>
      <c r="D49">
        <v>16.82</v>
      </c>
      <c r="E49" s="7">
        <v>29.01</v>
      </c>
      <c r="F49">
        <v>0.27</v>
      </c>
      <c r="G49">
        <v>0.33</v>
      </c>
      <c r="H49">
        <v>0.44</v>
      </c>
      <c r="I49">
        <v>9.7200000000000006</v>
      </c>
      <c r="J49">
        <v>16.18</v>
      </c>
      <c r="K49">
        <v>28.15</v>
      </c>
      <c r="L49">
        <v>10.78</v>
      </c>
      <c r="M49">
        <v>17.48</v>
      </c>
      <c r="N49">
        <v>29.9</v>
      </c>
      <c r="O49" s="258">
        <v>1470</v>
      </c>
      <c r="P49" s="1">
        <v>2589</v>
      </c>
      <c r="Q49" s="259">
        <v>4284</v>
      </c>
      <c r="R49" s="1">
        <v>14326954</v>
      </c>
      <c r="S49" s="1">
        <v>15272849</v>
      </c>
      <c r="T49" s="1">
        <v>14930059</v>
      </c>
      <c r="V49">
        <v>2012</v>
      </c>
      <c r="W49" s="141">
        <v>11.27</v>
      </c>
      <c r="X49">
        <v>18.03</v>
      </c>
      <c r="Y49" s="7">
        <v>31.36</v>
      </c>
      <c r="Z49">
        <v>0.28000000000000003</v>
      </c>
      <c r="AA49">
        <v>0.34</v>
      </c>
      <c r="AB49">
        <v>0.46</v>
      </c>
      <c r="AC49" s="141">
        <v>10.72</v>
      </c>
      <c r="AD49">
        <v>17.36</v>
      </c>
      <c r="AE49">
        <v>30.47</v>
      </c>
      <c r="AF49">
        <v>11.83</v>
      </c>
      <c r="AG49">
        <v>18.71</v>
      </c>
      <c r="AH49">
        <v>32.28</v>
      </c>
      <c r="AI49" s="258">
        <v>1628</v>
      </c>
      <c r="AJ49" s="1">
        <v>2772</v>
      </c>
      <c r="AK49" s="259">
        <v>4650</v>
      </c>
      <c r="AL49" s="1">
        <v>14430983</v>
      </c>
      <c r="AM49" s="1">
        <v>15269770</v>
      </c>
      <c r="AN49" s="1">
        <v>14953359</v>
      </c>
    </row>
    <row r="50" spans="1:40" x14ac:dyDescent="0.25">
      <c r="B50">
        <v>2013</v>
      </c>
      <c r="C50" s="141">
        <v>10.31</v>
      </c>
      <c r="D50">
        <v>17.350000000000001</v>
      </c>
      <c r="E50" s="7">
        <v>29.51</v>
      </c>
      <c r="F50">
        <v>0.27</v>
      </c>
      <c r="G50">
        <v>0.34</v>
      </c>
      <c r="H50">
        <v>0.45</v>
      </c>
      <c r="I50">
        <v>9.7899999999999991</v>
      </c>
      <c r="J50">
        <v>16.7</v>
      </c>
      <c r="K50">
        <v>28.64</v>
      </c>
      <c r="L50">
        <v>10.85</v>
      </c>
      <c r="M50">
        <v>18.02</v>
      </c>
      <c r="N50">
        <v>30.4</v>
      </c>
      <c r="O50" s="258">
        <v>1471</v>
      </c>
      <c r="P50" s="1">
        <v>2690</v>
      </c>
      <c r="Q50" s="259">
        <v>4393</v>
      </c>
      <c r="R50" s="1">
        <v>14256341</v>
      </c>
      <c r="S50" s="1">
        <v>15325129</v>
      </c>
      <c r="T50" s="1">
        <v>15069793</v>
      </c>
      <c r="V50">
        <v>2013</v>
      </c>
      <c r="W50" s="141">
        <v>11.01</v>
      </c>
      <c r="X50">
        <v>18.82</v>
      </c>
      <c r="Y50" s="7">
        <v>31.68</v>
      </c>
      <c r="Z50">
        <v>0.28000000000000003</v>
      </c>
      <c r="AA50">
        <v>0.35</v>
      </c>
      <c r="AB50">
        <v>0.46</v>
      </c>
      <c r="AC50" s="141">
        <v>10.48</v>
      </c>
      <c r="AD50">
        <v>18.14</v>
      </c>
      <c r="AE50">
        <v>30.78</v>
      </c>
      <c r="AF50">
        <v>11.57</v>
      </c>
      <c r="AG50">
        <v>19.510000000000002</v>
      </c>
      <c r="AH50">
        <v>32.6</v>
      </c>
      <c r="AI50" s="258">
        <v>1583</v>
      </c>
      <c r="AJ50" s="1">
        <v>2925</v>
      </c>
      <c r="AK50" s="259">
        <v>4705</v>
      </c>
      <c r="AL50" s="1">
        <v>14368721</v>
      </c>
      <c r="AM50" s="1">
        <v>15398928</v>
      </c>
      <c r="AN50" s="1">
        <v>15006337</v>
      </c>
    </row>
    <row r="51" spans="1:40" x14ac:dyDescent="0.25">
      <c r="B51">
        <v>2014</v>
      </c>
      <c r="C51" s="141">
        <v>10.69</v>
      </c>
      <c r="D51">
        <v>17.690000000000001</v>
      </c>
      <c r="E51" s="7">
        <v>29.88</v>
      </c>
      <c r="F51">
        <v>0.27</v>
      </c>
      <c r="G51">
        <v>0.34</v>
      </c>
      <c r="H51">
        <v>0.45</v>
      </c>
      <c r="I51">
        <v>10.16</v>
      </c>
      <c r="J51">
        <v>17.03</v>
      </c>
      <c r="K51">
        <v>29.01</v>
      </c>
      <c r="L51">
        <v>11.24</v>
      </c>
      <c r="M51">
        <v>18.36</v>
      </c>
      <c r="N51">
        <v>30.77</v>
      </c>
      <c r="O51" s="258">
        <v>1526</v>
      </c>
      <c r="P51" s="1">
        <v>2746</v>
      </c>
      <c r="Q51" s="259">
        <v>4503</v>
      </c>
      <c r="R51" s="1">
        <v>14245102</v>
      </c>
      <c r="S51" s="1">
        <v>15308036</v>
      </c>
      <c r="T51" s="1">
        <v>15248957</v>
      </c>
      <c r="V51">
        <v>2014</v>
      </c>
      <c r="W51" s="141">
        <v>11.65</v>
      </c>
      <c r="X51">
        <v>18.829999999999998</v>
      </c>
      <c r="Y51" s="7">
        <v>32.49</v>
      </c>
      <c r="Z51">
        <v>0.28999999999999998</v>
      </c>
      <c r="AA51">
        <v>0.35</v>
      </c>
      <c r="AB51">
        <v>0.47</v>
      </c>
      <c r="AC51" s="141">
        <v>11.1</v>
      </c>
      <c r="AD51">
        <v>18.16</v>
      </c>
      <c r="AE51">
        <v>31.58</v>
      </c>
      <c r="AF51">
        <v>12.22</v>
      </c>
      <c r="AG51">
        <v>19.53</v>
      </c>
      <c r="AH51">
        <v>33.409999999999997</v>
      </c>
      <c r="AI51" s="258">
        <v>1668</v>
      </c>
      <c r="AJ51" s="1">
        <v>2953</v>
      </c>
      <c r="AK51" s="259">
        <v>4882</v>
      </c>
      <c r="AL51" s="1">
        <v>14304296</v>
      </c>
      <c r="AM51" s="1">
        <v>15471127</v>
      </c>
      <c r="AN51" s="1">
        <v>15166262</v>
      </c>
    </row>
    <row r="52" spans="1:40" x14ac:dyDescent="0.25">
      <c r="B52" s="23">
        <v>2015</v>
      </c>
      <c r="C52" s="148">
        <v>10.74</v>
      </c>
      <c r="D52" s="23">
        <v>17</v>
      </c>
      <c r="E52" s="149">
        <v>30.27</v>
      </c>
      <c r="F52" s="23">
        <v>0.27</v>
      </c>
      <c r="G52" s="23">
        <v>0.33</v>
      </c>
      <c r="H52" s="23">
        <v>0.45</v>
      </c>
      <c r="I52" s="23">
        <v>10.210000000000001</v>
      </c>
      <c r="J52" s="23">
        <v>16.350000000000001</v>
      </c>
      <c r="K52" s="23">
        <v>29.4</v>
      </c>
      <c r="L52" s="23">
        <v>11.29</v>
      </c>
      <c r="M52" s="23">
        <v>17.66</v>
      </c>
      <c r="N52" s="23">
        <v>31.16</v>
      </c>
      <c r="O52" s="263">
        <v>1535</v>
      </c>
      <c r="P52" s="80">
        <v>2615</v>
      </c>
      <c r="Q52" s="261">
        <v>4645</v>
      </c>
      <c r="R52" s="80">
        <v>14260835</v>
      </c>
      <c r="S52" s="80">
        <v>15172984</v>
      </c>
      <c r="T52" s="80">
        <v>15528853</v>
      </c>
      <c r="V52" s="23">
        <v>2015</v>
      </c>
      <c r="W52" s="148">
        <v>11.75</v>
      </c>
      <c r="X52" s="23">
        <v>18.12</v>
      </c>
      <c r="Y52" s="149">
        <v>33.11</v>
      </c>
      <c r="Z52" s="23">
        <v>0.28999999999999998</v>
      </c>
      <c r="AA52" s="23">
        <v>0.34</v>
      </c>
      <c r="AB52" s="23">
        <v>0.47</v>
      </c>
      <c r="AC52" s="148">
        <v>11.2</v>
      </c>
      <c r="AD52" s="23">
        <v>17.45</v>
      </c>
      <c r="AE52" s="23">
        <v>32.200000000000003</v>
      </c>
      <c r="AF52" s="23">
        <v>12.33</v>
      </c>
      <c r="AG52" s="23">
        <v>18.8</v>
      </c>
      <c r="AH52" s="23">
        <v>34.04</v>
      </c>
      <c r="AI52" s="263">
        <v>1682</v>
      </c>
      <c r="AJ52" s="80">
        <v>2843</v>
      </c>
      <c r="AK52" s="261">
        <v>5043</v>
      </c>
      <c r="AL52" s="80">
        <v>14295071</v>
      </c>
      <c r="AM52" s="80">
        <v>15451056</v>
      </c>
      <c r="AN52" s="80">
        <v>15351318</v>
      </c>
    </row>
    <row r="53" spans="1:40" x14ac:dyDescent="0.25">
      <c r="B53">
        <v>2016</v>
      </c>
      <c r="C53" s="141">
        <v>10.71</v>
      </c>
      <c r="D53">
        <v>17.52</v>
      </c>
      <c r="E53" s="7">
        <v>30.39</v>
      </c>
      <c r="F53">
        <v>0.27</v>
      </c>
      <c r="G53">
        <v>0.34</v>
      </c>
      <c r="H53">
        <v>0.44</v>
      </c>
      <c r="I53">
        <v>10.18</v>
      </c>
      <c r="J53">
        <v>16.850000000000001</v>
      </c>
      <c r="K53">
        <v>29.53</v>
      </c>
      <c r="L53">
        <v>11.26</v>
      </c>
      <c r="M53">
        <v>18.2</v>
      </c>
      <c r="N53">
        <v>31.28</v>
      </c>
      <c r="O53" s="258">
        <v>1532</v>
      </c>
      <c r="P53" s="1">
        <v>2655</v>
      </c>
      <c r="Q53" s="259">
        <v>4726</v>
      </c>
      <c r="R53" s="1">
        <v>14279369</v>
      </c>
      <c r="S53" s="1">
        <v>14993471</v>
      </c>
      <c r="T53" s="1">
        <v>15830766</v>
      </c>
      <c r="V53">
        <v>2016</v>
      </c>
      <c r="W53" s="141">
        <v>11.75</v>
      </c>
      <c r="X53">
        <v>18.57</v>
      </c>
      <c r="Y53" s="7">
        <v>33.18</v>
      </c>
      <c r="Z53">
        <v>0.28999999999999998</v>
      </c>
      <c r="AA53">
        <v>0.35</v>
      </c>
      <c r="AB53">
        <v>0.47</v>
      </c>
      <c r="AC53" s="141">
        <v>11.2</v>
      </c>
      <c r="AD53">
        <v>17.89</v>
      </c>
      <c r="AE53">
        <v>32.270000000000003</v>
      </c>
      <c r="AF53">
        <v>12.33</v>
      </c>
      <c r="AG53">
        <v>19.27</v>
      </c>
      <c r="AH53">
        <v>34.11</v>
      </c>
      <c r="AI53" s="258">
        <v>1683</v>
      </c>
      <c r="AJ53" s="1">
        <v>2879</v>
      </c>
      <c r="AK53" s="259">
        <v>5102</v>
      </c>
      <c r="AL53" s="1">
        <v>14307407</v>
      </c>
      <c r="AM53" s="1">
        <v>15294384</v>
      </c>
      <c r="AN53" s="1">
        <v>15615818</v>
      </c>
    </row>
    <row r="54" spans="1:40" x14ac:dyDescent="0.25">
      <c r="B54">
        <v>2017</v>
      </c>
      <c r="C54" s="141">
        <v>10.68</v>
      </c>
      <c r="D54">
        <v>16.82</v>
      </c>
      <c r="E54" s="7">
        <v>29.28</v>
      </c>
      <c r="F54">
        <v>0.27</v>
      </c>
      <c r="G54">
        <v>0.34</v>
      </c>
      <c r="H54">
        <v>0.43</v>
      </c>
      <c r="I54">
        <v>10.15</v>
      </c>
      <c r="J54">
        <v>16.170000000000002</v>
      </c>
      <c r="K54">
        <v>28.43</v>
      </c>
      <c r="L54">
        <v>11.23</v>
      </c>
      <c r="M54">
        <v>17.489999999999998</v>
      </c>
      <c r="N54">
        <v>30.14</v>
      </c>
      <c r="O54" s="258">
        <v>1528</v>
      </c>
      <c r="P54" s="1">
        <v>2529</v>
      </c>
      <c r="Q54" s="259">
        <v>4615</v>
      </c>
      <c r="R54" s="1">
        <v>14290497</v>
      </c>
      <c r="S54" s="1">
        <v>14845321</v>
      </c>
      <c r="T54" s="1">
        <v>15995509</v>
      </c>
      <c r="V54">
        <v>2017</v>
      </c>
      <c r="W54" s="141">
        <v>11.48</v>
      </c>
      <c r="X54">
        <v>18.27</v>
      </c>
      <c r="Y54" s="7">
        <v>31.58</v>
      </c>
      <c r="Z54">
        <v>0.28000000000000003</v>
      </c>
      <c r="AA54">
        <v>0.35</v>
      </c>
      <c r="AB54">
        <v>0.45</v>
      </c>
      <c r="AC54" s="141">
        <v>10.93</v>
      </c>
      <c r="AD54">
        <v>17.59</v>
      </c>
      <c r="AE54">
        <v>30.7</v>
      </c>
      <c r="AF54">
        <v>12.05</v>
      </c>
      <c r="AG54">
        <v>18.96</v>
      </c>
      <c r="AH54">
        <v>32.47</v>
      </c>
      <c r="AI54" s="258">
        <v>1644</v>
      </c>
      <c r="AJ54" s="1">
        <v>2803</v>
      </c>
      <c r="AK54" s="259">
        <v>4953</v>
      </c>
      <c r="AL54" s="1">
        <v>14318308</v>
      </c>
      <c r="AM54" s="1">
        <v>15102567</v>
      </c>
      <c r="AN54" s="1">
        <v>15894265</v>
      </c>
    </row>
    <row r="55" spans="1:40" x14ac:dyDescent="0.25">
      <c r="B55">
        <v>2018</v>
      </c>
      <c r="C55" s="141">
        <v>11.29</v>
      </c>
      <c r="D55">
        <v>17.89</v>
      </c>
      <c r="E55" s="7">
        <v>29.26</v>
      </c>
      <c r="F55">
        <v>0.28000000000000003</v>
      </c>
      <c r="G55">
        <v>0.35</v>
      </c>
      <c r="H55">
        <v>0.43</v>
      </c>
      <c r="I55">
        <v>10.75</v>
      </c>
      <c r="J55">
        <v>17.22</v>
      </c>
      <c r="K55">
        <v>28.42</v>
      </c>
      <c r="L55">
        <v>11.86</v>
      </c>
      <c r="M55">
        <v>18.579999999999998</v>
      </c>
      <c r="N55">
        <v>30.12</v>
      </c>
      <c r="O55" s="258">
        <v>1612</v>
      </c>
      <c r="P55" s="1">
        <v>2673</v>
      </c>
      <c r="Q55" s="259">
        <v>4632</v>
      </c>
      <c r="R55" s="1">
        <v>14269664</v>
      </c>
      <c r="S55" s="1">
        <v>14750028</v>
      </c>
      <c r="T55" s="1">
        <v>16094315</v>
      </c>
      <c r="V55">
        <v>2018</v>
      </c>
      <c r="W55" s="141">
        <v>12.09</v>
      </c>
      <c r="X55">
        <v>18.95</v>
      </c>
      <c r="Y55" s="7">
        <v>32.049999999999997</v>
      </c>
      <c r="Z55">
        <v>0.28999999999999998</v>
      </c>
      <c r="AA55">
        <v>0.36</v>
      </c>
      <c r="AB55">
        <v>0.45</v>
      </c>
      <c r="AC55" s="141">
        <v>11.52</v>
      </c>
      <c r="AD55">
        <v>18.260000000000002</v>
      </c>
      <c r="AE55">
        <v>31.17</v>
      </c>
      <c r="AF55">
        <v>12.67</v>
      </c>
      <c r="AG55">
        <v>19.66</v>
      </c>
      <c r="AH55">
        <v>32.950000000000003</v>
      </c>
      <c r="AI55" s="258">
        <v>1732</v>
      </c>
      <c r="AJ55" s="1">
        <v>2866</v>
      </c>
      <c r="AK55" s="259">
        <v>5055</v>
      </c>
      <c r="AL55" s="1">
        <v>14318008</v>
      </c>
      <c r="AM55" s="1">
        <v>14919596</v>
      </c>
      <c r="AN55" s="1">
        <v>16027962</v>
      </c>
    </row>
    <row r="56" spans="1:40" x14ac:dyDescent="0.25">
      <c r="B56">
        <v>2019</v>
      </c>
      <c r="C56" s="141">
        <v>11.2</v>
      </c>
      <c r="D56">
        <v>17.71</v>
      </c>
      <c r="E56" s="7">
        <v>30.28</v>
      </c>
      <c r="F56">
        <v>0.28000000000000003</v>
      </c>
      <c r="G56">
        <v>0.35</v>
      </c>
      <c r="H56">
        <v>0.44</v>
      </c>
      <c r="I56">
        <v>10.66</v>
      </c>
      <c r="J56">
        <v>17.03</v>
      </c>
      <c r="K56">
        <v>29.43</v>
      </c>
      <c r="L56">
        <v>11.77</v>
      </c>
      <c r="M56">
        <v>18.399999999999999</v>
      </c>
      <c r="N56">
        <v>31.15</v>
      </c>
      <c r="O56" s="258">
        <v>1598</v>
      </c>
      <c r="P56" s="1">
        <v>2624</v>
      </c>
      <c r="Q56" s="259">
        <v>4845</v>
      </c>
      <c r="R56" s="1">
        <v>14265319</v>
      </c>
      <c r="S56" s="1">
        <v>14654774</v>
      </c>
      <c r="T56" s="1">
        <v>16155918</v>
      </c>
      <c r="V56">
        <v>2019</v>
      </c>
      <c r="W56" s="141">
        <v>12.11</v>
      </c>
      <c r="X56">
        <v>19.11</v>
      </c>
      <c r="Y56" s="7">
        <v>32.840000000000003</v>
      </c>
      <c r="Z56">
        <v>0.28999999999999998</v>
      </c>
      <c r="AA56">
        <v>0.36</v>
      </c>
      <c r="AB56">
        <v>0.46</v>
      </c>
      <c r="AC56" s="141">
        <v>11.55</v>
      </c>
      <c r="AD56">
        <v>18.420000000000002</v>
      </c>
      <c r="AE56">
        <v>31.96</v>
      </c>
      <c r="AF56">
        <v>12.7</v>
      </c>
      <c r="AG56">
        <v>19.829999999999998</v>
      </c>
      <c r="AH56">
        <v>33.75</v>
      </c>
      <c r="AI56" s="258">
        <v>1731</v>
      </c>
      <c r="AJ56" s="1">
        <v>2875</v>
      </c>
      <c r="AK56" s="259">
        <v>5233</v>
      </c>
      <c r="AL56" s="1">
        <v>14292833</v>
      </c>
      <c r="AM56" s="1">
        <v>14821965</v>
      </c>
      <c r="AN56" s="1">
        <v>16115052</v>
      </c>
    </row>
    <row r="57" spans="1:40" x14ac:dyDescent="0.25">
      <c r="B57">
        <v>2020</v>
      </c>
      <c r="C57" s="141">
        <v>10.77</v>
      </c>
      <c r="D57">
        <v>17.03</v>
      </c>
      <c r="E57" s="7">
        <v>28.16</v>
      </c>
      <c r="F57">
        <v>0.27</v>
      </c>
      <c r="G57">
        <v>0.34</v>
      </c>
      <c r="H57">
        <v>0.42</v>
      </c>
      <c r="I57">
        <v>10.24</v>
      </c>
      <c r="J57">
        <v>16.37</v>
      </c>
      <c r="K57">
        <v>27.34</v>
      </c>
      <c r="L57">
        <v>11.32</v>
      </c>
      <c r="M57">
        <v>17.71</v>
      </c>
      <c r="N57">
        <v>28.99</v>
      </c>
      <c r="O57" s="258">
        <v>1536</v>
      </c>
      <c r="P57" s="1">
        <v>2498</v>
      </c>
      <c r="Q57" s="259">
        <v>4503</v>
      </c>
      <c r="R57" s="1">
        <v>14235480</v>
      </c>
      <c r="S57" s="1">
        <v>14530258</v>
      </c>
      <c r="T57" s="1">
        <v>16121970</v>
      </c>
      <c r="V57">
        <v>2020</v>
      </c>
      <c r="W57" s="141">
        <v>11.7</v>
      </c>
      <c r="X57">
        <v>18.149999999999999</v>
      </c>
      <c r="Y57" s="7">
        <v>30.42</v>
      </c>
      <c r="Z57">
        <v>0.28999999999999998</v>
      </c>
      <c r="AA57">
        <v>0.35</v>
      </c>
      <c r="AB57">
        <v>0.44</v>
      </c>
      <c r="AC57" s="141">
        <v>11.15</v>
      </c>
      <c r="AD57">
        <v>17.47</v>
      </c>
      <c r="AE57">
        <v>29.57</v>
      </c>
      <c r="AF57">
        <v>12.28</v>
      </c>
      <c r="AG57">
        <v>18.850000000000001</v>
      </c>
      <c r="AH57">
        <v>31.29</v>
      </c>
      <c r="AI57" s="258">
        <v>1670</v>
      </c>
      <c r="AJ57" s="1">
        <v>2696</v>
      </c>
      <c r="AK57" s="259">
        <v>4872</v>
      </c>
      <c r="AL57" s="1">
        <v>14277903</v>
      </c>
      <c r="AM57" s="1">
        <v>14701093</v>
      </c>
      <c r="AN57" s="1">
        <v>16160610</v>
      </c>
    </row>
    <row r="58" spans="1:40" x14ac:dyDescent="0.25">
      <c r="A58" t="s">
        <v>883</v>
      </c>
      <c r="C58" s="141"/>
      <c r="E58" s="7"/>
      <c r="O58" s="141"/>
      <c r="Q58" s="7"/>
      <c r="V58" t="s">
        <v>883</v>
      </c>
      <c r="W58" s="141"/>
      <c r="Y58" s="7"/>
      <c r="AI58" s="141"/>
      <c r="AK58" s="7"/>
    </row>
    <row r="59" spans="1:40" x14ac:dyDescent="0.25">
      <c r="B59">
        <v>2004</v>
      </c>
      <c r="C59" s="141">
        <v>6.17</v>
      </c>
      <c r="D59">
        <v>7.92</v>
      </c>
      <c r="E59" s="7">
        <v>10.64</v>
      </c>
      <c r="F59">
        <v>0.21</v>
      </c>
      <c r="G59">
        <v>0.24</v>
      </c>
      <c r="H59">
        <v>0.28999999999999998</v>
      </c>
      <c r="I59">
        <v>6.58</v>
      </c>
      <c r="J59">
        <v>8.4</v>
      </c>
      <c r="K59">
        <v>11.22</v>
      </c>
      <c r="L59">
        <v>5.77</v>
      </c>
      <c r="M59">
        <v>7.46</v>
      </c>
      <c r="N59">
        <v>10.09</v>
      </c>
      <c r="O59" s="141">
        <v>899</v>
      </c>
      <c r="P59" s="1">
        <v>1128</v>
      </c>
      <c r="Q59" s="259">
        <v>1402</v>
      </c>
      <c r="R59" s="1">
        <v>14590640</v>
      </c>
      <c r="S59" s="1">
        <v>14196003</v>
      </c>
      <c r="T59" s="1">
        <v>13341515</v>
      </c>
      <c r="V59">
        <v>2004</v>
      </c>
      <c r="W59" s="141">
        <v>6.4</v>
      </c>
      <c r="X59">
        <v>8.0299999999999994</v>
      </c>
      <c r="Y59" s="7">
        <v>11.72</v>
      </c>
      <c r="Z59">
        <v>0.21</v>
      </c>
      <c r="AA59">
        <v>0.24</v>
      </c>
      <c r="AB59">
        <v>0.3</v>
      </c>
      <c r="AC59" s="141">
        <v>5.99</v>
      </c>
      <c r="AD59">
        <v>7.57</v>
      </c>
      <c r="AE59">
        <v>11.15</v>
      </c>
      <c r="AF59">
        <v>6.82</v>
      </c>
      <c r="AG59">
        <v>8.51</v>
      </c>
      <c r="AH59">
        <v>12.32</v>
      </c>
      <c r="AI59" s="141">
        <v>929</v>
      </c>
      <c r="AJ59" s="1">
        <v>1139</v>
      </c>
      <c r="AK59" s="259">
        <v>1555</v>
      </c>
      <c r="AL59" s="1">
        <v>14546733</v>
      </c>
      <c r="AM59" s="1">
        <v>14151927</v>
      </c>
      <c r="AN59" s="1">
        <v>13346110</v>
      </c>
    </row>
    <row r="60" spans="1:40" x14ac:dyDescent="0.25">
      <c r="B60">
        <v>2005</v>
      </c>
      <c r="C60" s="141">
        <v>6.34</v>
      </c>
      <c r="D60">
        <v>8.1</v>
      </c>
      <c r="E60" s="7">
        <v>11.51</v>
      </c>
      <c r="F60">
        <v>0.21</v>
      </c>
      <c r="G60">
        <v>0.24</v>
      </c>
      <c r="H60">
        <v>0.28999999999999998</v>
      </c>
      <c r="I60">
        <v>6.76</v>
      </c>
      <c r="J60">
        <v>8.58</v>
      </c>
      <c r="K60">
        <v>12.11</v>
      </c>
      <c r="L60">
        <v>5.94</v>
      </c>
      <c r="M60">
        <v>7.64</v>
      </c>
      <c r="N60">
        <v>10.94</v>
      </c>
      <c r="O60" s="141">
        <v>932</v>
      </c>
      <c r="P60" s="1">
        <v>1157</v>
      </c>
      <c r="Q60" s="259">
        <v>1546</v>
      </c>
      <c r="R60" s="1">
        <v>14659318</v>
      </c>
      <c r="S60" s="1">
        <v>14216064</v>
      </c>
      <c r="T60" s="1">
        <v>13526674</v>
      </c>
      <c r="V60">
        <v>2005</v>
      </c>
      <c r="W60" s="141">
        <v>6.56</v>
      </c>
      <c r="X60">
        <v>8.6300000000000008</v>
      </c>
      <c r="Y60" s="7">
        <v>12.08</v>
      </c>
      <c r="Z60">
        <v>0.21</v>
      </c>
      <c r="AA60">
        <v>0.25</v>
      </c>
      <c r="AB60">
        <v>0.3</v>
      </c>
      <c r="AC60" s="141">
        <v>6.15</v>
      </c>
      <c r="AD60">
        <v>8.15</v>
      </c>
      <c r="AE60">
        <v>11.5</v>
      </c>
      <c r="AF60">
        <v>6.99</v>
      </c>
      <c r="AG60">
        <v>9.1300000000000008</v>
      </c>
      <c r="AH60">
        <v>12.69</v>
      </c>
      <c r="AI60" s="141">
        <v>962</v>
      </c>
      <c r="AJ60" s="1">
        <v>1240</v>
      </c>
      <c r="AK60" s="259">
        <v>1603</v>
      </c>
      <c r="AL60" s="1">
        <v>14650432</v>
      </c>
      <c r="AM60" s="1">
        <v>14275382</v>
      </c>
      <c r="AN60" s="1">
        <v>13343101</v>
      </c>
    </row>
    <row r="61" spans="1:40" x14ac:dyDescent="0.25">
      <c r="B61">
        <v>2006</v>
      </c>
      <c r="C61" s="141">
        <v>6.18</v>
      </c>
      <c r="D61">
        <v>8.09</v>
      </c>
      <c r="E61" s="7">
        <v>10.96</v>
      </c>
      <c r="F61">
        <v>0.2</v>
      </c>
      <c r="G61">
        <v>0.24</v>
      </c>
      <c r="H61">
        <v>0.28000000000000003</v>
      </c>
      <c r="I61">
        <v>6.6</v>
      </c>
      <c r="J61">
        <v>8.58</v>
      </c>
      <c r="K61">
        <v>11.53</v>
      </c>
      <c r="L61">
        <v>5.79</v>
      </c>
      <c r="M61">
        <v>7.63</v>
      </c>
      <c r="N61">
        <v>10.4</v>
      </c>
      <c r="O61" s="141">
        <v>912</v>
      </c>
      <c r="P61" s="1">
        <v>1157</v>
      </c>
      <c r="Q61" s="259">
        <v>1500</v>
      </c>
      <c r="R61" s="1">
        <v>14716122</v>
      </c>
      <c r="S61" s="1">
        <v>14288148</v>
      </c>
      <c r="T61" s="1">
        <v>13798422</v>
      </c>
      <c r="V61">
        <v>2006</v>
      </c>
      <c r="W61" s="141">
        <v>6.43</v>
      </c>
      <c r="X61">
        <v>8.33</v>
      </c>
      <c r="Y61" s="7">
        <v>11.94</v>
      </c>
      <c r="Z61">
        <v>0.21</v>
      </c>
      <c r="AA61">
        <v>0.24</v>
      </c>
      <c r="AB61">
        <v>0.3</v>
      </c>
      <c r="AC61" s="141">
        <v>6.03</v>
      </c>
      <c r="AD61">
        <v>7.87</v>
      </c>
      <c r="AE61">
        <v>11.36</v>
      </c>
      <c r="AF61">
        <v>6.86</v>
      </c>
      <c r="AG61">
        <v>8.82</v>
      </c>
      <c r="AH61">
        <v>12.54</v>
      </c>
      <c r="AI61" s="141">
        <v>950</v>
      </c>
      <c r="AJ61" s="1">
        <v>1195</v>
      </c>
      <c r="AK61" s="259">
        <v>1609</v>
      </c>
      <c r="AL61" s="1">
        <v>14750409</v>
      </c>
      <c r="AM61" s="1">
        <v>14326398</v>
      </c>
      <c r="AN61" s="1">
        <v>13561030</v>
      </c>
    </row>
    <row r="62" spans="1:40" x14ac:dyDescent="0.25">
      <c r="B62">
        <v>2007</v>
      </c>
      <c r="C62" s="141">
        <v>6.33</v>
      </c>
      <c r="D62">
        <v>8.68</v>
      </c>
      <c r="E62" s="7">
        <v>12.08</v>
      </c>
      <c r="F62">
        <v>0.21</v>
      </c>
      <c r="G62">
        <v>0.25</v>
      </c>
      <c r="H62">
        <v>0.3</v>
      </c>
      <c r="I62">
        <v>6.75</v>
      </c>
      <c r="J62">
        <v>9.18</v>
      </c>
      <c r="K62">
        <v>12.68</v>
      </c>
      <c r="L62">
        <v>5.93</v>
      </c>
      <c r="M62">
        <v>8.2100000000000009</v>
      </c>
      <c r="N62">
        <v>11.5</v>
      </c>
      <c r="O62" s="141">
        <v>934</v>
      </c>
      <c r="P62" s="1">
        <v>1258</v>
      </c>
      <c r="Q62" s="259">
        <v>1671</v>
      </c>
      <c r="R62" s="1">
        <v>14711240</v>
      </c>
      <c r="S62" s="1">
        <v>14413161</v>
      </c>
      <c r="T62" s="1">
        <v>13995461</v>
      </c>
      <c r="V62">
        <v>2007</v>
      </c>
      <c r="W62" s="141">
        <v>6.62</v>
      </c>
      <c r="X62">
        <v>8.93</v>
      </c>
      <c r="Y62" s="7">
        <v>12.72</v>
      </c>
      <c r="Z62">
        <v>0.21</v>
      </c>
      <c r="AA62">
        <v>0.25</v>
      </c>
      <c r="AB62">
        <v>0.31</v>
      </c>
      <c r="AC62" s="141">
        <v>6.21</v>
      </c>
      <c r="AD62">
        <v>8.4499999999999993</v>
      </c>
      <c r="AE62">
        <v>12.13</v>
      </c>
      <c r="AF62">
        <v>7.05</v>
      </c>
      <c r="AG62">
        <v>9.44</v>
      </c>
      <c r="AH62">
        <v>13.34</v>
      </c>
      <c r="AI62" s="141">
        <v>982</v>
      </c>
      <c r="AJ62" s="1">
        <v>1293</v>
      </c>
      <c r="AK62" s="259">
        <v>1746</v>
      </c>
      <c r="AL62" s="1">
        <v>14810230</v>
      </c>
      <c r="AM62" s="1">
        <v>14393055</v>
      </c>
      <c r="AN62" s="1">
        <v>13835217</v>
      </c>
    </row>
    <row r="63" spans="1:40" x14ac:dyDescent="0.25">
      <c r="B63">
        <v>2008</v>
      </c>
      <c r="C63" s="141">
        <v>6.58</v>
      </c>
      <c r="D63">
        <v>8.44</v>
      </c>
      <c r="E63" s="7">
        <v>11.91</v>
      </c>
      <c r="F63">
        <v>0.21</v>
      </c>
      <c r="G63">
        <v>0.24</v>
      </c>
      <c r="H63">
        <v>0.28999999999999998</v>
      </c>
      <c r="I63">
        <v>7.01</v>
      </c>
      <c r="J63">
        <v>8.92</v>
      </c>
      <c r="K63">
        <v>12.5</v>
      </c>
      <c r="L63">
        <v>6.17</v>
      </c>
      <c r="M63">
        <v>7.97</v>
      </c>
      <c r="N63">
        <v>11.35</v>
      </c>
      <c r="O63" s="141">
        <v>965</v>
      </c>
      <c r="P63" s="1">
        <v>1239</v>
      </c>
      <c r="Q63" s="259">
        <v>1677</v>
      </c>
      <c r="R63" s="1">
        <v>14598283</v>
      </c>
      <c r="S63" s="1">
        <v>14622686</v>
      </c>
      <c r="T63" s="1">
        <v>14270092</v>
      </c>
      <c r="V63">
        <v>2008</v>
      </c>
      <c r="W63" s="141">
        <v>6.72</v>
      </c>
      <c r="X63">
        <v>8.91</v>
      </c>
      <c r="Y63" s="7">
        <v>12.7</v>
      </c>
      <c r="Z63">
        <v>0.21</v>
      </c>
      <c r="AA63">
        <v>0.25</v>
      </c>
      <c r="AB63">
        <v>0.3</v>
      </c>
      <c r="AC63" s="141">
        <v>6.31</v>
      </c>
      <c r="AD63">
        <v>8.43</v>
      </c>
      <c r="AE63">
        <v>12.11</v>
      </c>
      <c r="AF63">
        <v>7.15</v>
      </c>
      <c r="AG63">
        <v>9.41</v>
      </c>
      <c r="AH63">
        <v>13.31</v>
      </c>
      <c r="AI63" s="141">
        <v>999</v>
      </c>
      <c r="AJ63" s="1">
        <v>1303</v>
      </c>
      <c r="AK63" s="259">
        <v>1761</v>
      </c>
      <c r="AL63" s="1">
        <v>14820539</v>
      </c>
      <c r="AM63" s="1">
        <v>14527140</v>
      </c>
      <c r="AN63" s="1">
        <v>14053822</v>
      </c>
    </row>
    <row r="64" spans="1:40" x14ac:dyDescent="0.25">
      <c r="B64">
        <v>2009</v>
      </c>
      <c r="C64" s="141">
        <v>6.41</v>
      </c>
      <c r="D64">
        <v>7.96</v>
      </c>
      <c r="E64" s="7">
        <v>11.74</v>
      </c>
      <c r="F64">
        <v>0.21</v>
      </c>
      <c r="G64">
        <v>0.23</v>
      </c>
      <c r="H64">
        <v>0.28999999999999998</v>
      </c>
      <c r="I64">
        <v>6.83</v>
      </c>
      <c r="J64">
        <v>8.43</v>
      </c>
      <c r="K64">
        <v>12.32</v>
      </c>
      <c r="L64">
        <v>6</v>
      </c>
      <c r="M64">
        <v>7.51</v>
      </c>
      <c r="N64">
        <v>11.18</v>
      </c>
      <c r="O64" s="141">
        <v>933</v>
      </c>
      <c r="P64" s="1">
        <v>1187</v>
      </c>
      <c r="Q64" s="259">
        <v>1678</v>
      </c>
      <c r="R64" s="1">
        <v>14506042</v>
      </c>
      <c r="S64" s="1">
        <v>14825146</v>
      </c>
      <c r="T64" s="1">
        <v>14467373</v>
      </c>
      <c r="V64">
        <v>2009</v>
      </c>
      <c r="W64" s="141">
        <v>6.7</v>
      </c>
      <c r="X64">
        <v>8.4</v>
      </c>
      <c r="Y64" s="7">
        <v>12.49</v>
      </c>
      <c r="Z64">
        <v>0.21</v>
      </c>
      <c r="AA64">
        <v>0.24</v>
      </c>
      <c r="AB64">
        <v>0.3</v>
      </c>
      <c r="AC64" s="141">
        <v>6.29</v>
      </c>
      <c r="AD64">
        <v>7.94</v>
      </c>
      <c r="AE64">
        <v>11.91</v>
      </c>
      <c r="AF64">
        <v>7.13</v>
      </c>
      <c r="AG64">
        <v>8.89</v>
      </c>
      <c r="AH64">
        <v>13.09</v>
      </c>
      <c r="AI64" s="141">
        <v>987</v>
      </c>
      <c r="AJ64" s="1">
        <v>1247</v>
      </c>
      <c r="AK64" s="259">
        <v>1767</v>
      </c>
      <c r="AL64" s="1">
        <v>14708575</v>
      </c>
      <c r="AM64" s="1">
        <v>14727943</v>
      </c>
      <c r="AN64" s="1">
        <v>14326416</v>
      </c>
    </row>
    <row r="65" spans="1:40" x14ac:dyDescent="0.25">
      <c r="B65">
        <v>2010</v>
      </c>
      <c r="C65" s="141">
        <v>6.6</v>
      </c>
      <c r="D65">
        <v>8.7100000000000009</v>
      </c>
      <c r="E65" s="7">
        <v>12.15</v>
      </c>
      <c r="F65">
        <v>0.21</v>
      </c>
      <c r="G65">
        <v>0.24</v>
      </c>
      <c r="H65">
        <v>0.28999999999999998</v>
      </c>
      <c r="I65">
        <v>7.03</v>
      </c>
      <c r="J65">
        <v>9.1999999999999993</v>
      </c>
      <c r="K65">
        <v>12.74</v>
      </c>
      <c r="L65">
        <v>6.19</v>
      </c>
      <c r="M65">
        <v>8.25</v>
      </c>
      <c r="N65">
        <v>11.59</v>
      </c>
      <c r="O65" s="141">
        <v>958</v>
      </c>
      <c r="P65" s="1">
        <v>1308</v>
      </c>
      <c r="Q65" s="259">
        <v>1767</v>
      </c>
      <c r="R65" s="1">
        <v>14439570</v>
      </c>
      <c r="S65" s="1">
        <v>14959236</v>
      </c>
      <c r="T65" s="1">
        <v>14683855</v>
      </c>
      <c r="V65">
        <v>2010</v>
      </c>
      <c r="W65" s="141">
        <v>6.98</v>
      </c>
      <c r="X65">
        <v>8.99</v>
      </c>
      <c r="Y65" s="7">
        <v>13.24</v>
      </c>
      <c r="Z65">
        <v>0.22</v>
      </c>
      <c r="AA65">
        <v>0.25</v>
      </c>
      <c r="AB65">
        <v>0.3</v>
      </c>
      <c r="AC65" s="141">
        <v>6.56</v>
      </c>
      <c r="AD65">
        <v>8.51</v>
      </c>
      <c r="AE65">
        <v>12.65</v>
      </c>
      <c r="AF65">
        <v>7.42</v>
      </c>
      <c r="AG65">
        <v>9.48</v>
      </c>
      <c r="AH65">
        <v>13.85</v>
      </c>
      <c r="AI65" s="141">
        <v>1023</v>
      </c>
      <c r="AJ65" s="1">
        <v>1344</v>
      </c>
      <c r="AK65" s="259">
        <v>1904</v>
      </c>
      <c r="AL65" s="1">
        <v>14608060</v>
      </c>
      <c r="AM65" s="1">
        <v>14913259</v>
      </c>
      <c r="AN65" s="1">
        <v>14516761</v>
      </c>
    </row>
    <row r="66" spans="1:40" x14ac:dyDescent="0.25">
      <c r="B66" s="69">
        <v>2011</v>
      </c>
      <c r="C66" s="241">
        <v>6.8</v>
      </c>
      <c r="D66" s="69">
        <v>8.41</v>
      </c>
      <c r="E66" s="243">
        <v>12.02</v>
      </c>
      <c r="F66" s="69">
        <v>0.22</v>
      </c>
      <c r="G66" s="69">
        <v>0.24</v>
      </c>
      <c r="H66" s="69">
        <v>0.28999999999999998</v>
      </c>
      <c r="I66" s="69">
        <v>7.24</v>
      </c>
      <c r="J66" s="69">
        <v>8.8800000000000008</v>
      </c>
      <c r="K66" s="69">
        <v>12.6</v>
      </c>
      <c r="L66" s="69">
        <v>6.38</v>
      </c>
      <c r="M66" s="69">
        <v>7.95</v>
      </c>
      <c r="N66" s="69">
        <v>11.47</v>
      </c>
      <c r="O66" s="262">
        <v>980</v>
      </c>
      <c r="P66" s="81">
        <v>1276</v>
      </c>
      <c r="Q66" s="260">
        <v>1774</v>
      </c>
      <c r="R66" s="81">
        <v>14389454</v>
      </c>
      <c r="S66" s="81">
        <v>15121626</v>
      </c>
      <c r="T66" s="81">
        <v>14872765</v>
      </c>
      <c r="V66" s="69">
        <v>2011</v>
      </c>
      <c r="W66" s="241">
        <v>7.09</v>
      </c>
      <c r="X66" s="69">
        <v>8.75</v>
      </c>
      <c r="Y66" s="243">
        <v>13.04</v>
      </c>
      <c r="Z66" s="69">
        <v>0.22</v>
      </c>
      <c r="AA66" s="69">
        <v>0.24</v>
      </c>
      <c r="AB66" s="69">
        <v>0.3</v>
      </c>
      <c r="AC66" s="241">
        <v>6.66</v>
      </c>
      <c r="AD66" s="69">
        <v>8.2799999999999994</v>
      </c>
      <c r="AE66" s="69">
        <v>12.46</v>
      </c>
      <c r="AF66" s="69">
        <v>7.54</v>
      </c>
      <c r="AG66" s="69">
        <v>9.23</v>
      </c>
      <c r="AH66" s="69">
        <v>13.64</v>
      </c>
      <c r="AI66" s="262">
        <v>1028</v>
      </c>
      <c r="AJ66" s="81">
        <v>1326</v>
      </c>
      <c r="AK66" s="260">
        <v>1908</v>
      </c>
      <c r="AL66" s="81">
        <v>14483527</v>
      </c>
      <c r="AM66" s="81">
        <v>15099240</v>
      </c>
      <c r="AN66" s="81">
        <v>14759219</v>
      </c>
    </row>
    <row r="67" spans="1:40" x14ac:dyDescent="0.25">
      <c r="B67">
        <v>2012</v>
      </c>
      <c r="C67" s="141">
        <v>6.25</v>
      </c>
      <c r="D67">
        <v>8.4700000000000006</v>
      </c>
      <c r="E67" s="7">
        <v>12.4</v>
      </c>
      <c r="F67">
        <v>0.21</v>
      </c>
      <c r="G67">
        <v>0.24</v>
      </c>
      <c r="H67">
        <v>0.28999999999999998</v>
      </c>
      <c r="I67">
        <v>6.68</v>
      </c>
      <c r="J67">
        <v>8.94</v>
      </c>
      <c r="K67">
        <v>12.98</v>
      </c>
      <c r="L67">
        <v>5.85</v>
      </c>
      <c r="M67">
        <v>8.01</v>
      </c>
      <c r="N67">
        <v>11.84</v>
      </c>
      <c r="O67" s="258">
        <v>897</v>
      </c>
      <c r="P67" s="1">
        <v>1299</v>
      </c>
      <c r="Q67" s="259">
        <v>1832</v>
      </c>
      <c r="R67" s="1">
        <v>14326954</v>
      </c>
      <c r="S67" s="1">
        <v>15272849</v>
      </c>
      <c r="T67" s="1">
        <v>14930059</v>
      </c>
      <c r="V67">
        <v>2012</v>
      </c>
      <c r="W67" s="141">
        <v>6.7</v>
      </c>
      <c r="X67">
        <v>8.86</v>
      </c>
      <c r="Y67" s="7">
        <v>13.24</v>
      </c>
      <c r="Z67">
        <v>0.22</v>
      </c>
      <c r="AA67">
        <v>0.24</v>
      </c>
      <c r="AB67">
        <v>0.3</v>
      </c>
      <c r="AC67" s="141">
        <v>6.29</v>
      </c>
      <c r="AD67">
        <v>8.39</v>
      </c>
      <c r="AE67">
        <v>12.66</v>
      </c>
      <c r="AF67">
        <v>7.14</v>
      </c>
      <c r="AG67">
        <v>9.35</v>
      </c>
      <c r="AH67">
        <v>13.84</v>
      </c>
      <c r="AI67" s="258">
        <v>968</v>
      </c>
      <c r="AJ67" s="1">
        <v>1359</v>
      </c>
      <c r="AK67" s="259">
        <v>1962</v>
      </c>
      <c r="AL67" s="1">
        <v>14430983</v>
      </c>
      <c r="AM67" s="1">
        <v>15269770</v>
      </c>
      <c r="AN67" s="1">
        <v>14953359</v>
      </c>
    </row>
    <row r="68" spans="1:40" x14ac:dyDescent="0.25">
      <c r="B68">
        <v>2013</v>
      </c>
      <c r="C68" s="141">
        <v>6.72</v>
      </c>
      <c r="D68">
        <v>8.99</v>
      </c>
      <c r="E68" s="7">
        <v>12.55</v>
      </c>
      <c r="F68">
        <v>0.22</v>
      </c>
      <c r="G68">
        <v>0.24</v>
      </c>
      <c r="H68">
        <v>0.28999999999999998</v>
      </c>
      <c r="I68">
        <v>7.15</v>
      </c>
      <c r="J68">
        <v>9.48</v>
      </c>
      <c r="K68">
        <v>13.14</v>
      </c>
      <c r="L68">
        <v>6.3</v>
      </c>
      <c r="M68">
        <v>8.52</v>
      </c>
      <c r="N68">
        <v>11.99</v>
      </c>
      <c r="O68" s="258">
        <v>958</v>
      </c>
      <c r="P68" s="1">
        <v>1385</v>
      </c>
      <c r="Q68" s="259">
        <v>1872</v>
      </c>
      <c r="R68" s="1">
        <v>14256341</v>
      </c>
      <c r="S68" s="1">
        <v>15325129</v>
      </c>
      <c r="T68" s="1">
        <v>15069793</v>
      </c>
      <c r="V68">
        <v>2013</v>
      </c>
      <c r="W68" s="141">
        <v>6.98</v>
      </c>
      <c r="X68">
        <v>9.36</v>
      </c>
      <c r="Y68" s="7">
        <v>13.5</v>
      </c>
      <c r="Z68">
        <v>0.22</v>
      </c>
      <c r="AA68">
        <v>0.25</v>
      </c>
      <c r="AB68">
        <v>0.3</v>
      </c>
      <c r="AC68" s="141">
        <v>6.56</v>
      </c>
      <c r="AD68">
        <v>8.8800000000000008</v>
      </c>
      <c r="AE68">
        <v>12.92</v>
      </c>
      <c r="AF68">
        <v>7.43</v>
      </c>
      <c r="AG68">
        <v>9.86</v>
      </c>
      <c r="AH68">
        <v>14.11</v>
      </c>
      <c r="AI68" s="258">
        <v>1003</v>
      </c>
      <c r="AJ68" s="1">
        <v>1447</v>
      </c>
      <c r="AK68" s="259">
        <v>2008</v>
      </c>
      <c r="AL68" s="1">
        <v>14368721</v>
      </c>
      <c r="AM68" s="1">
        <v>15398928</v>
      </c>
      <c r="AN68" s="1">
        <v>15006337</v>
      </c>
    </row>
    <row r="69" spans="1:40" x14ac:dyDescent="0.25">
      <c r="B69">
        <v>2014</v>
      </c>
      <c r="C69" s="141">
        <v>7</v>
      </c>
      <c r="D69">
        <v>8.52</v>
      </c>
      <c r="E69" s="7">
        <v>12.82</v>
      </c>
      <c r="F69">
        <v>0.22</v>
      </c>
      <c r="G69">
        <v>0.24</v>
      </c>
      <c r="H69">
        <v>0.28999999999999998</v>
      </c>
      <c r="I69">
        <v>7.44</v>
      </c>
      <c r="J69">
        <v>8.99</v>
      </c>
      <c r="K69">
        <v>13.41</v>
      </c>
      <c r="L69">
        <v>6.57</v>
      </c>
      <c r="M69">
        <v>8.06</v>
      </c>
      <c r="N69">
        <v>12.26</v>
      </c>
      <c r="O69" s="258">
        <v>998</v>
      </c>
      <c r="P69" s="1">
        <v>1316</v>
      </c>
      <c r="Q69" s="259">
        <v>1943</v>
      </c>
      <c r="R69" s="1">
        <v>14245102</v>
      </c>
      <c r="S69" s="1">
        <v>15308036</v>
      </c>
      <c r="T69" s="1">
        <v>15248957</v>
      </c>
      <c r="V69">
        <v>2014</v>
      </c>
      <c r="W69" s="141">
        <v>7.24</v>
      </c>
      <c r="X69">
        <v>8.8800000000000008</v>
      </c>
      <c r="Y69" s="7">
        <v>13.82</v>
      </c>
      <c r="Z69">
        <v>0.22</v>
      </c>
      <c r="AA69">
        <v>0.24</v>
      </c>
      <c r="AB69">
        <v>0.3</v>
      </c>
      <c r="AC69" s="141">
        <v>6.81</v>
      </c>
      <c r="AD69">
        <v>8.42</v>
      </c>
      <c r="AE69">
        <v>13.23</v>
      </c>
      <c r="AF69">
        <v>7.7</v>
      </c>
      <c r="AG69">
        <v>9.36</v>
      </c>
      <c r="AH69">
        <v>14.43</v>
      </c>
      <c r="AI69" s="258">
        <v>1037</v>
      </c>
      <c r="AJ69" s="1">
        <v>1388</v>
      </c>
      <c r="AK69" s="259">
        <v>2086</v>
      </c>
      <c r="AL69" s="1">
        <v>14304296</v>
      </c>
      <c r="AM69" s="1">
        <v>15471127</v>
      </c>
      <c r="AN69" s="1">
        <v>15166262</v>
      </c>
    </row>
    <row r="70" spans="1:40" x14ac:dyDescent="0.25">
      <c r="B70" s="23">
        <v>2015</v>
      </c>
      <c r="C70" s="148">
        <v>6.71</v>
      </c>
      <c r="D70" s="23">
        <v>8.59</v>
      </c>
      <c r="E70" s="149">
        <v>12.62</v>
      </c>
      <c r="F70" s="23">
        <v>0.22</v>
      </c>
      <c r="G70" s="23">
        <v>0.24</v>
      </c>
      <c r="H70" s="23">
        <v>0.28999999999999998</v>
      </c>
      <c r="I70" s="23">
        <v>7.15</v>
      </c>
      <c r="J70" s="23">
        <v>9.07</v>
      </c>
      <c r="K70" s="23">
        <v>13.19</v>
      </c>
      <c r="L70" s="23">
        <v>6.29</v>
      </c>
      <c r="M70" s="23">
        <v>8.1300000000000008</v>
      </c>
      <c r="N70" s="23">
        <v>12.06</v>
      </c>
      <c r="O70" s="263">
        <v>958</v>
      </c>
      <c r="P70" s="80">
        <v>1311</v>
      </c>
      <c r="Q70" s="261">
        <v>1947</v>
      </c>
      <c r="R70" s="80">
        <v>14260835</v>
      </c>
      <c r="S70" s="80">
        <v>15172984</v>
      </c>
      <c r="T70" s="80">
        <v>15528853</v>
      </c>
      <c r="V70" s="23">
        <v>2015</v>
      </c>
      <c r="W70" s="148">
        <v>7.24</v>
      </c>
      <c r="X70" s="23">
        <v>8.76</v>
      </c>
      <c r="Y70" s="149">
        <v>13.46</v>
      </c>
      <c r="Z70" s="23">
        <v>0.23</v>
      </c>
      <c r="AA70" s="23">
        <v>0.24</v>
      </c>
      <c r="AB70" s="23">
        <v>0.3</v>
      </c>
      <c r="AC70" s="148">
        <v>6.81</v>
      </c>
      <c r="AD70" s="23">
        <v>8.3000000000000007</v>
      </c>
      <c r="AE70" s="23">
        <v>12.89</v>
      </c>
      <c r="AF70" s="23">
        <v>7.7</v>
      </c>
      <c r="AG70" s="23">
        <v>9.24</v>
      </c>
      <c r="AH70" s="23">
        <v>14.06</v>
      </c>
      <c r="AI70" s="263">
        <v>1036</v>
      </c>
      <c r="AJ70" s="80">
        <v>1364</v>
      </c>
      <c r="AK70" s="261">
        <v>2061</v>
      </c>
      <c r="AL70" s="80">
        <v>14295071</v>
      </c>
      <c r="AM70" s="80">
        <v>15451056</v>
      </c>
      <c r="AN70" s="80">
        <v>15351318</v>
      </c>
    </row>
    <row r="71" spans="1:40" x14ac:dyDescent="0.25">
      <c r="B71">
        <v>2016</v>
      </c>
      <c r="C71" s="141">
        <v>6.87</v>
      </c>
      <c r="D71">
        <v>9.0500000000000007</v>
      </c>
      <c r="E71" s="7">
        <v>13.29</v>
      </c>
      <c r="F71">
        <v>0.22</v>
      </c>
      <c r="G71">
        <v>0.25</v>
      </c>
      <c r="H71">
        <v>0.28999999999999998</v>
      </c>
      <c r="I71">
        <v>7.31</v>
      </c>
      <c r="J71">
        <v>9.5500000000000007</v>
      </c>
      <c r="K71">
        <v>13.88</v>
      </c>
      <c r="L71">
        <v>6.44</v>
      </c>
      <c r="M71">
        <v>8.57</v>
      </c>
      <c r="N71">
        <v>12.72</v>
      </c>
      <c r="O71" s="141">
        <v>982</v>
      </c>
      <c r="P71" s="1">
        <v>1362</v>
      </c>
      <c r="Q71" s="259">
        <v>2075</v>
      </c>
      <c r="R71" s="1">
        <v>14279369</v>
      </c>
      <c r="S71" s="1">
        <v>14993471</v>
      </c>
      <c r="T71" s="1">
        <v>15830766</v>
      </c>
      <c r="V71">
        <v>2016</v>
      </c>
      <c r="W71" s="141">
        <v>7.19</v>
      </c>
      <c r="X71">
        <v>9.5299999999999994</v>
      </c>
      <c r="Y71" s="7">
        <v>14.07</v>
      </c>
      <c r="Z71">
        <v>0.22</v>
      </c>
      <c r="AA71">
        <v>0.25</v>
      </c>
      <c r="AB71">
        <v>0.3</v>
      </c>
      <c r="AC71" s="141">
        <v>6.76</v>
      </c>
      <c r="AD71">
        <v>9.0399999999999991</v>
      </c>
      <c r="AE71">
        <v>13.48</v>
      </c>
      <c r="AF71">
        <v>7.65</v>
      </c>
      <c r="AG71">
        <v>10.029999999999999</v>
      </c>
      <c r="AH71">
        <v>14.67</v>
      </c>
      <c r="AI71" s="141">
        <v>1030</v>
      </c>
      <c r="AJ71" s="1">
        <v>1466</v>
      </c>
      <c r="AK71" s="259">
        <v>2169</v>
      </c>
      <c r="AL71" s="1">
        <v>14307407</v>
      </c>
      <c r="AM71" s="1">
        <v>15294384</v>
      </c>
      <c r="AN71" s="1">
        <v>15615818</v>
      </c>
    </row>
    <row r="72" spans="1:40" x14ac:dyDescent="0.25">
      <c r="B72">
        <v>2017</v>
      </c>
      <c r="C72" s="141">
        <v>6.91</v>
      </c>
      <c r="D72">
        <v>8.84</v>
      </c>
      <c r="E72" s="7">
        <v>12.73</v>
      </c>
      <c r="F72">
        <v>0.22</v>
      </c>
      <c r="G72">
        <v>0.24</v>
      </c>
      <c r="H72">
        <v>0.28999999999999998</v>
      </c>
      <c r="I72">
        <v>7.36</v>
      </c>
      <c r="J72">
        <v>9.33</v>
      </c>
      <c r="K72">
        <v>13.3</v>
      </c>
      <c r="L72">
        <v>6.49</v>
      </c>
      <c r="M72">
        <v>8.36</v>
      </c>
      <c r="N72">
        <v>12.18</v>
      </c>
      <c r="O72" s="141">
        <v>988</v>
      </c>
      <c r="P72" s="1">
        <v>1319</v>
      </c>
      <c r="Q72" s="259">
        <v>2018</v>
      </c>
      <c r="R72" s="1">
        <v>14290497</v>
      </c>
      <c r="S72" s="1">
        <v>14845321</v>
      </c>
      <c r="T72" s="1">
        <v>15995509</v>
      </c>
      <c r="V72">
        <v>2017</v>
      </c>
      <c r="W72" s="141">
        <v>7.17</v>
      </c>
      <c r="X72">
        <v>9.31</v>
      </c>
      <c r="Y72" s="7">
        <v>13.6</v>
      </c>
      <c r="Z72">
        <v>0.22</v>
      </c>
      <c r="AA72">
        <v>0.25</v>
      </c>
      <c r="AB72">
        <v>0.3</v>
      </c>
      <c r="AC72" s="141">
        <v>6.74</v>
      </c>
      <c r="AD72">
        <v>8.83</v>
      </c>
      <c r="AE72">
        <v>13.02</v>
      </c>
      <c r="AF72">
        <v>7.62</v>
      </c>
      <c r="AG72">
        <v>9.81</v>
      </c>
      <c r="AH72">
        <v>14.19</v>
      </c>
      <c r="AI72" s="141">
        <v>1026</v>
      </c>
      <c r="AJ72" s="1">
        <v>1417</v>
      </c>
      <c r="AK72" s="259">
        <v>2142</v>
      </c>
      <c r="AL72" s="1">
        <v>14318308</v>
      </c>
      <c r="AM72" s="1">
        <v>15102567</v>
      </c>
      <c r="AN72" s="1">
        <v>15894265</v>
      </c>
    </row>
    <row r="73" spans="1:40" x14ac:dyDescent="0.25">
      <c r="B73">
        <v>2018</v>
      </c>
      <c r="C73" s="141">
        <v>7.4</v>
      </c>
      <c r="D73">
        <v>9.34</v>
      </c>
      <c r="E73" s="7">
        <v>12.9</v>
      </c>
      <c r="F73">
        <v>0.23</v>
      </c>
      <c r="G73">
        <v>0.25</v>
      </c>
      <c r="H73">
        <v>0.28999999999999998</v>
      </c>
      <c r="I73">
        <v>7.86</v>
      </c>
      <c r="J73">
        <v>9.85</v>
      </c>
      <c r="K73">
        <v>13.48</v>
      </c>
      <c r="L73">
        <v>6.96</v>
      </c>
      <c r="M73">
        <v>8.86</v>
      </c>
      <c r="N73">
        <v>12.35</v>
      </c>
      <c r="O73" s="258">
        <v>1056</v>
      </c>
      <c r="P73" s="1">
        <v>1390</v>
      </c>
      <c r="Q73" s="259">
        <v>2049</v>
      </c>
      <c r="R73" s="1">
        <v>14269664</v>
      </c>
      <c r="S73" s="1">
        <v>14750028</v>
      </c>
      <c r="T73" s="1">
        <v>16094315</v>
      </c>
      <c r="V73">
        <v>2018</v>
      </c>
      <c r="W73" s="141">
        <v>7.65</v>
      </c>
      <c r="X73">
        <v>9.6</v>
      </c>
      <c r="Y73" s="7">
        <v>13.81</v>
      </c>
      <c r="Z73">
        <v>0.23</v>
      </c>
      <c r="AA73">
        <v>0.25</v>
      </c>
      <c r="AB73">
        <v>0.3</v>
      </c>
      <c r="AC73" s="141">
        <v>7.21</v>
      </c>
      <c r="AD73">
        <v>9.11</v>
      </c>
      <c r="AE73">
        <v>13.24</v>
      </c>
      <c r="AF73">
        <v>8.1199999999999992</v>
      </c>
      <c r="AG73">
        <v>10.11</v>
      </c>
      <c r="AH73">
        <v>14.41</v>
      </c>
      <c r="AI73" s="258">
        <v>1096</v>
      </c>
      <c r="AJ73" s="1">
        <v>1444</v>
      </c>
      <c r="AK73" s="259">
        <v>2186</v>
      </c>
      <c r="AL73" s="1">
        <v>14318008</v>
      </c>
      <c r="AM73" s="1">
        <v>14919596</v>
      </c>
      <c r="AN73" s="1">
        <v>16027962</v>
      </c>
    </row>
    <row r="74" spans="1:40" x14ac:dyDescent="0.25">
      <c r="B74">
        <v>2019</v>
      </c>
      <c r="C74" s="141">
        <v>7.12</v>
      </c>
      <c r="D74">
        <v>9.25</v>
      </c>
      <c r="E74" s="7">
        <v>12.76</v>
      </c>
      <c r="F74">
        <v>0.22</v>
      </c>
      <c r="G74">
        <v>0.25</v>
      </c>
      <c r="H74">
        <v>0.28000000000000003</v>
      </c>
      <c r="I74">
        <v>7.57</v>
      </c>
      <c r="J74">
        <v>9.76</v>
      </c>
      <c r="K74">
        <v>13.33</v>
      </c>
      <c r="L74">
        <v>6.69</v>
      </c>
      <c r="M74">
        <v>8.76</v>
      </c>
      <c r="N74">
        <v>12.22</v>
      </c>
      <c r="O74" s="258">
        <v>1016</v>
      </c>
      <c r="P74" s="1">
        <v>1363</v>
      </c>
      <c r="Q74" s="259">
        <v>2045</v>
      </c>
      <c r="R74" s="1">
        <v>14265319</v>
      </c>
      <c r="S74" s="1">
        <v>14654774</v>
      </c>
      <c r="T74" s="1">
        <v>16155918</v>
      </c>
      <c r="V74">
        <v>2019</v>
      </c>
      <c r="W74" s="141">
        <v>7.42</v>
      </c>
      <c r="X74">
        <v>9.7799999999999994</v>
      </c>
      <c r="Y74" s="7">
        <v>13.56</v>
      </c>
      <c r="Z74">
        <v>0.23</v>
      </c>
      <c r="AA74">
        <v>0.26</v>
      </c>
      <c r="AB74" s="7">
        <v>0.28999999999999998</v>
      </c>
      <c r="AC74" s="141">
        <v>6.98</v>
      </c>
      <c r="AD74">
        <v>9.2899999999999991</v>
      </c>
      <c r="AE74">
        <v>12.99</v>
      </c>
      <c r="AF74">
        <v>7.88</v>
      </c>
      <c r="AG74">
        <v>10.3</v>
      </c>
      <c r="AH74">
        <v>14.15</v>
      </c>
      <c r="AI74" s="258">
        <v>1061</v>
      </c>
      <c r="AJ74" s="1">
        <v>1461</v>
      </c>
      <c r="AK74" s="259">
        <v>2163</v>
      </c>
      <c r="AL74" s="1">
        <v>14292833</v>
      </c>
      <c r="AM74" s="1">
        <v>14821965</v>
      </c>
      <c r="AN74" s="1">
        <v>16115052</v>
      </c>
    </row>
    <row r="75" spans="1:40" x14ac:dyDescent="0.25">
      <c r="B75" s="23">
        <v>2020</v>
      </c>
      <c r="C75" s="148">
        <v>6.78</v>
      </c>
      <c r="D75" s="23">
        <v>8.8000000000000007</v>
      </c>
      <c r="E75" s="149">
        <v>11.82</v>
      </c>
      <c r="F75" s="23">
        <v>0.22</v>
      </c>
      <c r="G75" s="23">
        <v>0.25</v>
      </c>
      <c r="H75" s="23">
        <v>0.27</v>
      </c>
      <c r="I75" s="23">
        <v>7.22</v>
      </c>
      <c r="J75" s="23">
        <v>9.2899999999999991</v>
      </c>
      <c r="K75" s="23">
        <v>12.37</v>
      </c>
      <c r="L75" s="23">
        <v>6.36</v>
      </c>
      <c r="M75" s="23">
        <v>8.32</v>
      </c>
      <c r="N75" s="23">
        <v>11.29</v>
      </c>
      <c r="O75" s="148">
        <v>967</v>
      </c>
      <c r="P75" s="80">
        <v>1285</v>
      </c>
      <c r="Q75" s="261">
        <v>1894</v>
      </c>
      <c r="R75" s="80">
        <v>14235480</v>
      </c>
      <c r="S75" s="80">
        <v>14530258</v>
      </c>
      <c r="T75" s="80">
        <v>16121970</v>
      </c>
      <c r="U75" s="23"/>
      <c r="V75" s="23">
        <v>2020</v>
      </c>
      <c r="W75" s="148">
        <v>7.18</v>
      </c>
      <c r="X75" s="23">
        <v>8.9499999999999993</v>
      </c>
      <c r="Y75" s="149">
        <v>12.83</v>
      </c>
      <c r="Z75" s="23">
        <v>0.22</v>
      </c>
      <c r="AA75" s="23">
        <v>0.25</v>
      </c>
      <c r="AB75" s="149">
        <v>0.28000000000000003</v>
      </c>
      <c r="AC75" s="148">
        <v>6.75</v>
      </c>
      <c r="AD75" s="23">
        <v>8.4700000000000006</v>
      </c>
      <c r="AE75" s="23">
        <v>12.28</v>
      </c>
      <c r="AF75" s="23">
        <v>7.64</v>
      </c>
      <c r="AG75" s="23">
        <v>9.44</v>
      </c>
      <c r="AH75" s="23">
        <v>13.4</v>
      </c>
      <c r="AI75" s="148">
        <v>1026</v>
      </c>
      <c r="AJ75" s="80">
        <v>1321</v>
      </c>
      <c r="AK75" s="261">
        <v>2058</v>
      </c>
      <c r="AL75" s="80">
        <v>14277903</v>
      </c>
      <c r="AM75" s="80">
        <v>14701093</v>
      </c>
      <c r="AN75" s="80">
        <v>16160610</v>
      </c>
    </row>
    <row r="76" spans="1:40" x14ac:dyDescent="0.25">
      <c r="A76" t="s">
        <v>887</v>
      </c>
      <c r="C76" s="141"/>
      <c r="E76" s="7"/>
      <c r="O76" s="141"/>
      <c r="P76" t="s">
        <v>892</v>
      </c>
      <c r="Q76" s="7"/>
      <c r="U76" t="s">
        <v>887</v>
      </c>
      <c r="W76" s="141"/>
      <c r="Y76" s="7"/>
      <c r="AI76" s="141"/>
      <c r="AJ76" t="s">
        <v>892</v>
      </c>
      <c r="AK76" s="7"/>
    </row>
    <row r="77" spans="1:40" x14ac:dyDescent="0.25">
      <c r="B77">
        <v>2004</v>
      </c>
      <c r="C77" s="251">
        <f t="shared" ref="C77:E93" si="0">C59/C5</f>
        <v>0.38756281407035176</v>
      </c>
      <c r="D77" s="249">
        <f t="shared" si="0"/>
        <v>0.2698466780238501</v>
      </c>
      <c r="E77" s="255">
        <f t="shared" si="0"/>
        <v>0.18504347826086959</v>
      </c>
      <c r="N77" s="20" t="s">
        <v>884</v>
      </c>
      <c r="O77" s="258">
        <f>SUM(O5:O11)</f>
        <v>16817</v>
      </c>
      <c r="P77" s="1">
        <f>SUM(P5:P11)</f>
        <v>31369</v>
      </c>
      <c r="Q77" s="259">
        <f>SUM(Q5:Q11)</f>
        <v>58714</v>
      </c>
      <c r="R77" s="1"/>
      <c r="S77" s="1"/>
      <c r="T77" s="1"/>
      <c r="V77">
        <v>2004</v>
      </c>
      <c r="W77" s="251">
        <f t="shared" ref="W77:Y93" si="1">W59/W5</f>
        <v>0.37296037296037299</v>
      </c>
      <c r="X77" s="249">
        <f t="shared" si="1"/>
        <v>0.24806919987642878</v>
      </c>
      <c r="Y77" s="255">
        <f t="shared" si="1"/>
        <v>0.1858547415160165</v>
      </c>
      <c r="AH77" s="20" t="s">
        <v>884</v>
      </c>
      <c r="AI77" s="258">
        <f>SUM(AI5:AI11)</f>
        <v>18344</v>
      </c>
      <c r="AJ77" s="1">
        <f>SUM(AJ5:AJ11)</f>
        <v>34540</v>
      </c>
      <c r="AK77" s="259">
        <f>SUM(AK5:AK11)</f>
        <v>63618</v>
      </c>
      <c r="AL77" s="1"/>
      <c r="AM77" s="1"/>
      <c r="AN77" s="1"/>
    </row>
    <row r="78" spans="1:40" x14ac:dyDescent="0.25">
      <c r="B78">
        <v>2005</v>
      </c>
      <c r="C78" s="251">
        <f t="shared" si="0"/>
        <v>0.38658536585365855</v>
      </c>
      <c r="D78" s="249">
        <f t="shared" si="0"/>
        <v>0.2697302697302697</v>
      </c>
      <c r="E78" s="255">
        <f t="shared" si="0"/>
        <v>0.19488655604470029</v>
      </c>
      <c r="N78" s="20" t="s">
        <v>888</v>
      </c>
      <c r="O78" s="258">
        <f>SUM(O12:O16)</f>
        <v>12713</v>
      </c>
      <c r="P78" s="1">
        <f>SUM(P12:P16)</f>
        <v>24988</v>
      </c>
      <c r="Q78" s="259">
        <f>SUM(Q12:Q16)</f>
        <v>48055</v>
      </c>
      <c r="R78" s="1"/>
      <c r="S78" s="1"/>
      <c r="T78" s="1"/>
      <c r="V78">
        <v>2005</v>
      </c>
      <c r="W78" s="251">
        <f t="shared" si="1"/>
        <v>0.36771300448430494</v>
      </c>
      <c r="X78" s="249">
        <f t="shared" si="1"/>
        <v>0.26151515151515153</v>
      </c>
      <c r="Y78" s="255">
        <f t="shared" si="1"/>
        <v>0.18702585539557207</v>
      </c>
      <c r="AH78" s="20" t="s">
        <v>888</v>
      </c>
      <c r="AI78" s="258">
        <f>SUM(AI12:AI16)</f>
        <v>13979</v>
      </c>
      <c r="AJ78" s="1">
        <f>SUM(AJ12:AJ16)</f>
        <v>27717</v>
      </c>
      <c r="AK78" s="259">
        <f>SUM(AK12:AK16)</f>
        <v>52257</v>
      </c>
      <c r="AL78" s="1"/>
      <c r="AM78" s="1"/>
      <c r="AN78" s="1"/>
    </row>
    <row r="79" spans="1:40" x14ac:dyDescent="0.25">
      <c r="B79">
        <v>2006</v>
      </c>
      <c r="C79" s="251">
        <f t="shared" si="0"/>
        <v>0.38990536277602522</v>
      </c>
      <c r="D79" s="249">
        <f t="shared" si="0"/>
        <v>0.26921797004991682</v>
      </c>
      <c r="E79" s="255">
        <f t="shared" si="0"/>
        <v>0.18655319148936172</v>
      </c>
      <c r="N79" s="20" t="s">
        <v>889</v>
      </c>
      <c r="O79" s="258">
        <f>SUM(O17:O21)</f>
        <v>13324</v>
      </c>
      <c r="P79" s="1">
        <f>SUM(P17:P21)</f>
        <v>24355</v>
      </c>
      <c r="Q79" s="259">
        <f>SUM(Q17:Q21)</f>
        <v>49990</v>
      </c>
      <c r="R79" s="1"/>
      <c r="S79" s="1"/>
      <c r="T79" s="1"/>
      <c r="V79">
        <v>2006</v>
      </c>
      <c r="W79" s="251">
        <f t="shared" si="1"/>
        <v>0.37167630057803464</v>
      </c>
      <c r="X79" s="249">
        <f t="shared" si="1"/>
        <v>0.25326847065977498</v>
      </c>
      <c r="Y79" s="255">
        <f t="shared" si="1"/>
        <v>0.18647508980165547</v>
      </c>
      <c r="AH79" s="20" t="s">
        <v>889</v>
      </c>
      <c r="AI79" s="258">
        <f>SUM(AI17:AI21)</f>
        <v>14461</v>
      </c>
      <c r="AJ79" s="1">
        <f>SUM(AJ17:AJ21)</f>
        <v>27176</v>
      </c>
      <c r="AK79" s="259">
        <f>SUM(AK17:AK21)</f>
        <v>54584</v>
      </c>
      <c r="AL79" s="1"/>
      <c r="AM79" s="1"/>
      <c r="AN79" s="1"/>
    </row>
    <row r="80" spans="1:40" x14ac:dyDescent="0.25">
      <c r="B80">
        <v>2007</v>
      </c>
      <c r="C80" s="251">
        <f t="shared" si="0"/>
        <v>0.39098208770846199</v>
      </c>
      <c r="D80" s="249">
        <f t="shared" si="0"/>
        <v>0.27856225930680356</v>
      </c>
      <c r="E80" s="255">
        <f t="shared" si="0"/>
        <v>0.1951850056551947</v>
      </c>
      <c r="S80" s="1"/>
      <c r="T80" s="1"/>
      <c r="V80">
        <v>2007</v>
      </c>
      <c r="W80" s="251">
        <f t="shared" si="1"/>
        <v>0.37507082152974508</v>
      </c>
      <c r="X80" s="249">
        <f t="shared" si="1"/>
        <v>0.26203051643192488</v>
      </c>
      <c r="Y80" s="255">
        <f t="shared" si="1"/>
        <v>0.18934206609109852</v>
      </c>
    </row>
    <row r="81" spans="1:40" x14ac:dyDescent="0.25">
      <c r="B81">
        <v>2008</v>
      </c>
      <c r="C81" s="251">
        <f t="shared" si="0"/>
        <v>0.39543269230769229</v>
      </c>
      <c r="D81" s="249">
        <f t="shared" si="0"/>
        <v>0.26947637292464877</v>
      </c>
      <c r="E81" s="255">
        <f t="shared" si="0"/>
        <v>0.18925790560940728</v>
      </c>
      <c r="S81" s="1"/>
      <c r="T81" s="1"/>
      <c r="V81">
        <v>2008</v>
      </c>
      <c r="W81" s="251">
        <f t="shared" si="1"/>
        <v>0.37395659432387313</v>
      </c>
      <c r="X81" s="249">
        <f t="shared" si="1"/>
        <v>0.2558139534883721</v>
      </c>
      <c r="Y81" s="255">
        <f t="shared" si="1"/>
        <v>0.18411133661930992</v>
      </c>
    </row>
    <row r="82" spans="1:40" x14ac:dyDescent="0.25">
      <c r="B82">
        <v>2009</v>
      </c>
      <c r="C82" s="251">
        <f t="shared" si="0"/>
        <v>0.37052023121387284</v>
      </c>
      <c r="D82" s="249">
        <f t="shared" si="0"/>
        <v>0.25496476617552849</v>
      </c>
      <c r="E82" s="255">
        <f t="shared" si="0"/>
        <v>0.18841277483549992</v>
      </c>
      <c r="P82" s="1"/>
      <c r="Q82" s="1"/>
      <c r="R82" s="1"/>
      <c r="S82" s="1"/>
      <c r="T82" s="1"/>
      <c r="V82">
        <v>2009</v>
      </c>
      <c r="W82" s="251">
        <f t="shared" si="1"/>
        <v>0.35619351408825095</v>
      </c>
      <c r="X82" s="249">
        <f t="shared" si="1"/>
        <v>0.24404416037187682</v>
      </c>
      <c r="Y82" s="255">
        <f t="shared" si="1"/>
        <v>0.18356848912404466</v>
      </c>
    </row>
    <row r="83" spans="1:40" x14ac:dyDescent="0.25">
      <c r="B83">
        <v>2010</v>
      </c>
      <c r="C83" s="251">
        <f t="shared" si="0"/>
        <v>0.4009720534629404</v>
      </c>
      <c r="D83" s="249">
        <f t="shared" si="0"/>
        <v>0.28242542153047995</v>
      </c>
      <c r="E83" s="255">
        <f t="shared" si="0"/>
        <v>0.19252099508794171</v>
      </c>
      <c r="P83" s="1"/>
      <c r="Q83" s="1"/>
      <c r="R83" s="1"/>
      <c r="S83" s="1"/>
      <c r="T83" s="1"/>
      <c r="V83">
        <v>2010</v>
      </c>
      <c r="W83" s="251">
        <f t="shared" si="1"/>
        <v>0.39125560538116594</v>
      </c>
      <c r="X83" s="249">
        <f t="shared" si="1"/>
        <v>0.26433401940605705</v>
      </c>
      <c r="Y83" s="255">
        <f t="shared" si="1"/>
        <v>0.19263785828604685</v>
      </c>
      <c r="AJ83" s="1"/>
      <c r="AK83" s="1"/>
      <c r="AL83" s="1"/>
      <c r="AM83" s="1"/>
      <c r="AN83" s="1"/>
    </row>
    <row r="84" spans="1:40" x14ac:dyDescent="0.25">
      <c r="B84" s="69">
        <v>2011</v>
      </c>
      <c r="C84" s="252">
        <f t="shared" si="0"/>
        <v>0.39283651068746389</v>
      </c>
      <c r="D84" s="248">
        <f t="shared" si="0"/>
        <v>0.26723863997457897</v>
      </c>
      <c r="E84" s="256">
        <f t="shared" si="0"/>
        <v>0.19522494721455252</v>
      </c>
      <c r="P84" s="1"/>
      <c r="Q84" s="1"/>
      <c r="R84" s="1"/>
      <c r="S84" s="1"/>
      <c r="T84" s="1"/>
      <c r="V84" s="69">
        <v>2011</v>
      </c>
      <c r="W84" s="252">
        <f t="shared" si="1"/>
        <v>0.37813333333333332</v>
      </c>
      <c r="X84" s="248">
        <f t="shared" si="1"/>
        <v>0.25007144898542438</v>
      </c>
      <c r="Y84" s="256">
        <f t="shared" si="1"/>
        <v>0.19512195121951217</v>
      </c>
      <c r="AJ84" s="1"/>
      <c r="AK84" s="1"/>
      <c r="AL84" s="1"/>
      <c r="AM84" s="1"/>
      <c r="AN84" s="1"/>
    </row>
    <row r="85" spans="1:40" x14ac:dyDescent="0.25">
      <c r="B85">
        <v>2012</v>
      </c>
      <c r="C85" s="251">
        <f t="shared" si="0"/>
        <v>0.36485697606538237</v>
      </c>
      <c r="D85" s="249">
        <f t="shared" si="0"/>
        <v>0.26239157372986371</v>
      </c>
      <c r="E85" s="255">
        <f t="shared" si="0"/>
        <v>0.19224806201550387</v>
      </c>
      <c r="P85" s="1"/>
      <c r="Q85" s="1"/>
      <c r="R85" s="1"/>
      <c r="S85" s="1"/>
      <c r="T85" s="1"/>
      <c r="V85">
        <v>2012</v>
      </c>
      <c r="W85" s="251">
        <f t="shared" si="1"/>
        <v>0.34932221063607927</v>
      </c>
      <c r="X85" s="249">
        <f t="shared" si="1"/>
        <v>0.25127623369256946</v>
      </c>
      <c r="Y85" s="255">
        <f t="shared" si="1"/>
        <v>0.18941344778254648</v>
      </c>
      <c r="AJ85" s="1"/>
      <c r="AK85" s="1"/>
      <c r="AL85" s="1"/>
      <c r="AM85" s="1"/>
      <c r="AN85" s="1"/>
    </row>
    <row r="86" spans="1:40" x14ac:dyDescent="0.25">
      <c r="B86">
        <v>2013</v>
      </c>
      <c r="C86" s="251">
        <f t="shared" si="0"/>
        <v>0.38052095130237823</v>
      </c>
      <c r="D86" s="249">
        <f t="shared" si="0"/>
        <v>0.28252671275927088</v>
      </c>
      <c r="E86" s="255">
        <f t="shared" si="0"/>
        <v>0.19591008429597254</v>
      </c>
      <c r="P86" s="1"/>
      <c r="Q86" s="1"/>
      <c r="R86" s="1"/>
      <c r="S86" s="1"/>
      <c r="T86" s="1"/>
      <c r="V86">
        <v>2013</v>
      </c>
      <c r="W86" s="251">
        <f t="shared" si="1"/>
        <v>0.36989931107578167</v>
      </c>
      <c r="X86" s="249">
        <f t="shared" si="1"/>
        <v>0.26284751474304968</v>
      </c>
      <c r="Y86" s="255">
        <f t="shared" si="1"/>
        <v>0.19472090004327131</v>
      </c>
      <c r="AJ86" s="1"/>
      <c r="AK86" s="1"/>
      <c r="AL86" s="1"/>
      <c r="AM86" s="1"/>
      <c r="AN86" s="1"/>
    </row>
    <row r="87" spans="1:40" x14ac:dyDescent="0.25">
      <c r="B87">
        <v>2014</v>
      </c>
      <c r="C87" s="251">
        <f t="shared" si="0"/>
        <v>0.38997214484679665</v>
      </c>
      <c r="D87" s="249">
        <f t="shared" si="0"/>
        <v>0.25417661097852023</v>
      </c>
      <c r="E87" s="255">
        <f t="shared" si="0"/>
        <v>0.19683709504068786</v>
      </c>
      <c r="P87" s="1"/>
      <c r="Q87" s="1"/>
      <c r="R87" s="1"/>
      <c r="S87" s="1"/>
      <c r="T87" s="1"/>
      <c r="V87">
        <v>2014</v>
      </c>
      <c r="W87" s="251">
        <f t="shared" si="1"/>
        <v>0.36769933976637886</v>
      </c>
      <c r="X87" s="249">
        <f t="shared" si="1"/>
        <v>0.24189594116044677</v>
      </c>
      <c r="Y87" s="255">
        <f t="shared" si="1"/>
        <v>0.19298980589303172</v>
      </c>
      <c r="AJ87" s="1"/>
      <c r="AK87" s="1"/>
      <c r="AL87" s="1"/>
      <c r="AM87" s="1"/>
      <c r="AN87" s="1"/>
    </row>
    <row r="88" spans="1:40" x14ac:dyDescent="0.25">
      <c r="B88">
        <v>2015</v>
      </c>
      <c r="C88" s="251">
        <f t="shared" si="0"/>
        <v>0.35863174772848744</v>
      </c>
      <c r="D88" s="249">
        <f t="shared" si="0"/>
        <v>0.26471494607087825</v>
      </c>
      <c r="E88" s="255">
        <f t="shared" si="0"/>
        <v>0.18957488358119273</v>
      </c>
      <c r="P88" s="1"/>
      <c r="Q88" s="1"/>
      <c r="R88" s="1"/>
      <c r="S88" s="1"/>
      <c r="T88" s="1"/>
      <c r="V88">
        <v>2015</v>
      </c>
      <c r="W88" s="251">
        <f t="shared" si="1"/>
        <v>0.35145631067961164</v>
      </c>
      <c r="X88" s="249">
        <f t="shared" si="1"/>
        <v>0.24655220940050659</v>
      </c>
      <c r="Y88" s="255">
        <f t="shared" si="1"/>
        <v>0.18367903930131005</v>
      </c>
      <c r="AJ88" s="1"/>
      <c r="AK88" s="1"/>
      <c r="AL88" s="1"/>
      <c r="AM88" s="1"/>
      <c r="AN88" s="1"/>
    </row>
    <row r="89" spans="1:40" x14ac:dyDescent="0.25">
      <c r="B89" s="69">
        <v>2016</v>
      </c>
      <c r="C89" s="252">
        <f t="shared" si="0"/>
        <v>0.36777301927194861</v>
      </c>
      <c r="D89" s="248">
        <f t="shared" si="0"/>
        <v>0.27382753403933441</v>
      </c>
      <c r="E89" s="256">
        <f t="shared" si="0"/>
        <v>0.2006643515023403</v>
      </c>
      <c r="P89" s="1"/>
      <c r="Q89" s="1"/>
      <c r="R89" s="1"/>
      <c r="S89" s="1"/>
      <c r="T89" s="1"/>
      <c r="V89" s="69">
        <v>2016</v>
      </c>
      <c r="W89" s="252">
        <f t="shared" si="1"/>
        <v>0.35038986354775831</v>
      </c>
      <c r="X89" s="248">
        <f t="shared" si="1"/>
        <v>0.26391581279423981</v>
      </c>
      <c r="Y89" s="256">
        <f t="shared" si="1"/>
        <v>0.19281896669864329</v>
      </c>
      <c r="AJ89" s="1"/>
      <c r="AK89" s="1"/>
      <c r="AL89" s="1"/>
      <c r="AM89" s="1"/>
      <c r="AN89" s="1"/>
    </row>
    <row r="90" spans="1:40" x14ac:dyDescent="0.25">
      <c r="B90">
        <v>2017</v>
      </c>
      <c r="C90" s="251">
        <f t="shared" si="0"/>
        <v>0.37412019491066595</v>
      </c>
      <c r="D90" s="249">
        <f t="shared" si="0"/>
        <v>0.27659574468085107</v>
      </c>
      <c r="E90" s="255">
        <f t="shared" si="0"/>
        <v>0.19952978056426335</v>
      </c>
      <c r="P90" s="1"/>
      <c r="Q90" s="1"/>
      <c r="R90" s="1"/>
      <c r="S90" s="1"/>
      <c r="T90" s="1"/>
      <c r="V90">
        <v>2017</v>
      </c>
      <c r="W90" s="251">
        <f t="shared" si="1"/>
        <v>0.36084549572219426</v>
      </c>
      <c r="X90" s="249">
        <f t="shared" si="1"/>
        <v>0.26359003397508496</v>
      </c>
      <c r="Y90" s="255">
        <f t="shared" si="1"/>
        <v>0.19545846507617132</v>
      </c>
      <c r="AJ90" s="1"/>
      <c r="AK90" s="1"/>
      <c r="AL90" s="1"/>
      <c r="AM90" s="1"/>
      <c r="AN90" s="1"/>
    </row>
    <row r="91" spans="1:40" x14ac:dyDescent="0.25">
      <c r="B91">
        <v>2018</v>
      </c>
      <c r="C91" s="251">
        <f t="shared" si="0"/>
        <v>0.3884514435695538</v>
      </c>
      <c r="D91" s="249">
        <f t="shared" si="0"/>
        <v>0.28234582829504234</v>
      </c>
      <c r="E91" s="255">
        <f t="shared" si="0"/>
        <v>0.20479441181139862</v>
      </c>
      <c r="P91" s="1"/>
      <c r="Q91" s="1"/>
      <c r="R91" s="1"/>
      <c r="S91" s="1"/>
      <c r="T91" s="1"/>
      <c r="V91">
        <v>2018</v>
      </c>
      <c r="W91" s="251">
        <f t="shared" si="1"/>
        <v>0.37408312958435208</v>
      </c>
      <c r="X91" s="249">
        <f t="shared" si="1"/>
        <v>0.26490066225165559</v>
      </c>
      <c r="Y91" s="255">
        <f t="shared" si="1"/>
        <v>0.19907741098457546</v>
      </c>
      <c r="AJ91" s="1"/>
      <c r="AK91" s="1"/>
      <c r="AL91" s="1"/>
      <c r="AM91" s="1"/>
      <c r="AN91" s="1"/>
    </row>
    <row r="92" spans="1:40" x14ac:dyDescent="0.25">
      <c r="B92">
        <v>2019</v>
      </c>
      <c r="C92" s="251">
        <f t="shared" si="0"/>
        <v>0.3696780893042575</v>
      </c>
      <c r="D92" s="249">
        <f t="shared" si="0"/>
        <v>0.28209820067093627</v>
      </c>
      <c r="E92" s="255">
        <f t="shared" si="0"/>
        <v>0.19528619528619529</v>
      </c>
      <c r="P92" s="1"/>
      <c r="Q92" s="1"/>
      <c r="R92" s="1"/>
      <c r="S92" s="1"/>
      <c r="T92" s="1"/>
      <c r="V92">
        <v>2019</v>
      </c>
      <c r="W92" s="251">
        <f t="shared" si="1"/>
        <v>0.35880077369439073</v>
      </c>
      <c r="X92" s="249">
        <f t="shared" si="1"/>
        <v>0.26897689768976896</v>
      </c>
      <c r="Y92" s="255">
        <f t="shared" si="1"/>
        <v>0.18943839061190279</v>
      </c>
      <c r="AJ92" s="1"/>
      <c r="AK92" s="1"/>
      <c r="AL92" s="1"/>
      <c r="AM92" s="1"/>
      <c r="AN92" s="1"/>
    </row>
    <row r="93" spans="1:40" x14ac:dyDescent="0.25">
      <c r="B93" s="23">
        <v>2020</v>
      </c>
      <c r="C93" s="251">
        <f t="shared" si="0"/>
        <v>0.3802579921480651</v>
      </c>
      <c r="D93" s="249">
        <f t="shared" si="0"/>
        <v>0.27821688270629152</v>
      </c>
      <c r="E93" s="255">
        <f t="shared" si="0"/>
        <v>0.20288362512873329</v>
      </c>
      <c r="P93" s="1"/>
      <c r="Q93" s="1"/>
      <c r="R93" s="1"/>
      <c r="S93" s="1"/>
      <c r="T93" s="1"/>
      <c r="V93" s="23">
        <v>2020</v>
      </c>
      <c r="W93" s="251">
        <f t="shared" si="1"/>
        <v>0.3670756646216769</v>
      </c>
      <c r="X93" s="249">
        <f t="shared" si="1"/>
        <v>0.26215582893966022</v>
      </c>
      <c r="Y93" s="255">
        <f t="shared" si="1"/>
        <v>0.20125490196078433</v>
      </c>
      <c r="AJ93" s="1"/>
      <c r="AK93" s="1"/>
      <c r="AL93" s="1"/>
      <c r="AM93" s="1"/>
      <c r="AN93" s="1"/>
    </row>
    <row r="94" spans="1:40" x14ac:dyDescent="0.25">
      <c r="A94" t="s">
        <v>926</v>
      </c>
      <c r="B94" s="23"/>
      <c r="C94" s="148"/>
      <c r="D94" s="23"/>
      <c r="E94" s="149"/>
      <c r="U94" t="s">
        <v>927</v>
      </c>
      <c r="V94" t="s">
        <v>926</v>
      </c>
      <c r="W94" s="148"/>
      <c r="X94" s="23"/>
      <c r="Y94" s="149"/>
    </row>
    <row r="95" spans="1:40" x14ac:dyDescent="0.25">
      <c r="B95">
        <v>2004</v>
      </c>
      <c r="C95" s="251">
        <f t="shared" ref="C95:E111" si="2">C41/C5</f>
        <v>0.59484924623115587</v>
      </c>
      <c r="D95" s="249">
        <f t="shared" si="2"/>
        <v>0.52299829642248719</v>
      </c>
      <c r="E95" s="255">
        <f t="shared" si="2"/>
        <v>0.43686956521739134</v>
      </c>
      <c r="P95" s="1"/>
      <c r="Q95" s="1"/>
      <c r="R95" s="1"/>
      <c r="S95" s="1"/>
      <c r="T95" s="1"/>
      <c r="V95">
        <v>2004</v>
      </c>
      <c r="W95" s="251">
        <f>W23/W5</f>
        <v>0.21876456876456876</v>
      </c>
      <c r="X95" s="249">
        <f t="shared" ref="X95:Y95" si="3">X23/X5</f>
        <v>0.25384615384615389</v>
      </c>
      <c r="Y95" s="255">
        <f t="shared" si="3"/>
        <v>0.2537266095781795</v>
      </c>
      <c r="AJ95" s="1"/>
      <c r="AK95" s="1"/>
      <c r="AL95" s="1"/>
      <c r="AM95" s="1"/>
      <c r="AN95" s="1"/>
    </row>
    <row r="96" spans="1:40" x14ac:dyDescent="0.25">
      <c r="B96">
        <v>2005</v>
      </c>
      <c r="C96" s="251">
        <f t="shared" si="2"/>
        <v>0.60975609756097571</v>
      </c>
      <c r="D96" s="249">
        <f t="shared" si="2"/>
        <v>0.51981351981351975</v>
      </c>
      <c r="E96" s="255">
        <f t="shared" si="2"/>
        <v>0.44564849305790721</v>
      </c>
      <c r="P96" s="1"/>
      <c r="Q96" s="1"/>
      <c r="R96" s="1"/>
      <c r="S96" s="1"/>
      <c r="T96" s="1"/>
      <c r="V96">
        <v>2005</v>
      </c>
      <c r="W96" s="251">
        <f t="shared" ref="W96:Y96" si="4">W24/W6</f>
        <v>0.22729820627802688</v>
      </c>
      <c r="X96" s="249">
        <f t="shared" si="4"/>
        <v>0.251</v>
      </c>
      <c r="Y96" s="255">
        <f t="shared" si="4"/>
        <v>0.25485369252206219</v>
      </c>
      <c r="AJ96" s="1"/>
      <c r="AK96" s="1"/>
      <c r="AL96" s="1"/>
      <c r="AM96" s="1"/>
      <c r="AN96" s="1"/>
    </row>
    <row r="97" spans="2:40" x14ac:dyDescent="0.25">
      <c r="B97">
        <v>2006</v>
      </c>
      <c r="C97" s="251">
        <f t="shared" si="2"/>
        <v>0.61324921135646693</v>
      </c>
      <c r="D97" s="249">
        <f t="shared" si="2"/>
        <v>0.52545757071547416</v>
      </c>
      <c r="E97" s="255">
        <f t="shared" si="2"/>
        <v>0.43795744680851062</v>
      </c>
      <c r="P97" s="1"/>
      <c r="Q97" s="1"/>
      <c r="R97" s="1"/>
      <c r="S97" s="1"/>
      <c r="T97" s="1"/>
      <c r="V97">
        <v>2006</v>
      </c>
      <c r="W97" s="251">
        <f t="shared" ref="W97:Y97" si="5">W25/W7</f>
        <v>0.23468208092485546</v>
      </c>
      <c r="X97" s="249">
        <f t="shared" si="5"/>
        <v>0.25293402249923991</v>
      </c>
      <c r="Y97" s="255">
        <f t="shared" si="5"/>
        <v>0.25305325628611586</v>
      </c>
      <c r="AJ97" s="1"/>
      <c r="AK97" s="1"/>
      <c r="AL97" s="1"/>
      <c r="AM97" s="1"/>
      <c r="AN97" s="1"/>
    </row>
    <row r="98" spans="2:40" x14ac:dyDescent="0.25">
      <c r="B98">
        <v>2007</v>
      </c>
      <c r="C98" s="251">
        <f t="shared" si="2"/>
        <v>0.59604694255713397</v>
      </c>
      <c r="D98" s="249">
        <f t="shared" si="2"/>
        <v>0.53080872913992294</v>
      </c>
      <c r="E98" s="255">
        <f t="shared" si="2"/>
        <v>0.44886088221037324</v>
      </c>
      <c r="P98" s="1"/>
      <c r="Q98" s="1"/>
      <c r="R98" s="1"/>
      <c r="S98" s="1"/>
      <c r="T98" s="1"/>
      <c r="V98">
        <v>2007</v>
      </c>
      <c r="W98" s="251">
        <f t="shared" ref="W98:Y98" si="6">W26/W8</f>
        <v>0.21110481586402269</v>
      </c>
      <c r="X98" s="249">
        <f t="shared" si="6"/>
        <v>0.25355046948356808</v>
      </c>
      <c r="Y98" s="255">
        <f t="shared" si="6"/>
        <v>0.25638582911580826</v>
      </c>
      <c r="AJ98" s="1"/>
      <c r="AK98" s="1"/>
      <c r="AL98" s="1"/>
      <c r="AM98" s="1"/>
      <c r="AN98" s="1"/>
    </row>
    <row r="99" spans="2:40" x14ac:dyDescent="0.25">
      <c r="B99">
        <v>2008</v>
      </c>
      <c r="C99" s="251">
        <f t="shared" si="2"/>
        <v>0.609375</v>
      </c>
      <c r="D99" s="249">
        <f t="shared" si="2"/>
        <v>0.52426564495530015</v>
      </c>
      <c r="E99" s="255">
        <f t="shared" si="2"/>
        <v>0.44843476879071981</v>
      </c>
      <c r="P99" s="1"/>
      <c r="Q99" s="1"/>
      <c r="R99" s="1"/>
      <c r="S99" s="1"/>
      <c r="T99" s="1"/>
      <c r="V99">
        <v>2008</v>
      </c>
      <c r="W99" s="251">
        <f t="shared" ref="W99:Y99" si="7">W27/W9</f>
        <v>0.22086811352253757</v>
      </c>
      <c r="X99" s="249">
        <f t="shared" si="7"/>
        <v>0.25604364053976458</v>
      </c>
      <c r="Y99" s="255">
        <f t="shared" si="7"/>
        <v>0.26158306755581329</v>
      </c>
      <c r="AJ99" s="1"/>
      <c r="AK99" s="1"/>
      <c r="AL99" s="1"/>
      <c r="AM99" s="1"/>
      <c r="AN99" s="1"/>
    </row>
    <row r="100" spans="2:40" x14ac:dyDescent="0.25">
      <c r="B100">
        <v>2009</v>
      </c>
      <c r="C100" s="251">
        <f t="shared" si="2"/>
        <v>0.61445086705202312</v>
      </c>
      <c r="D100" s="249">
        <f t="shared" si="2"/>
        <v>0.51377322229340161</v>
      </c>
      <c r="E100" s="255">
        <f t="shared" si="2"/>
        <v>0.4443909484833895</v>
      </c>
      <c r="P100" s="1"/>
      <c r="Q100" s="1"/>
      <c r="R100" s="1"/>
      <c r="S100" s="1"/>
      <c r="T100" s="1"/>
      <c r="V100">
        <v>2009</v>
      </c>
      <c r="W100" s="251">
        <f t="shared" ref="W100:Y100" si="8">W28/W10</f>
        <v>0.25241892610313665</v>
      </c>
      <c r="X100" s="249">
        <f t="shared" si="8"/>
        <v>0.25656595002905286</v>
      </c>
      <c r="Y100" s="255">
        <f t="shared" si="8"/>
        <v>0.25767195767195766</v>
      </c>
      <c r="AJ100" s="1"/>
      <c r="AK100" s="1"/>
      <c r="AL100" s="1"/>
      <c r="AM100" s="1"/>
      <c r="AN100" s="1"/>
    </row>
    <row r="101" spans="2:40" x14ac:dyDescent="0.25">
      <c r="B101">
        <v>2010</v>
      </c>
      <c r="C101" s="251">
        <f t="shared" si="2"/>
        <v>0.61907654921020649</v>
      </c>
      <c r="D101" s="249">
        <f t="shared" si="2"/>
        <v>0.54636835278858631</v>
      </c>
      <c r="E101" s="255">
        <f t="shared" si="2"/>
        <v>0.45190936460148945</v>
      </c>
      <c r="P101" s="1"/>
      <c r="Q101" s="1"/>
      <c r="R101" s="1"/>
      <c r="S101" s="1"/>
      <c r="T101" s="1"/>
      <c r="V101">
        <v>2010</v>
      </c>
      <c r="W101" s="251">
        <f t="shared" ref="W101:Y101" si="9">W29/W11</f>
        <v>0.23234304932735425</v>
      </c>
      <c r="X101" s="249">
        <f t="shared" si="9"/>
        <v>0.26057042046456924</v>
      </c>
      <c r="Y101" s="255">
        <f t="shared" si="9"/>
        <v>0.25707842281390947</v>
      </c>
      <c r="AJ101" s="1"/>
      <c r="AK101" s="1"/>
      <c r="AL101" s="1"/>
      <c r="AM101" s="1"/>
      <c r="AN101" s="1"/>
    </row>
    <row r="102" spans="2:40" x14ac:dyDescent="0.25">
      <c r="B102" s="69">
        <v>2011</v>
      </c>
      <c r="C102" s="252">
        <f t="shared" si="2"/>
        <v>0.61178509532062397</v>
      </c>
      <c r="D102" s="248">
        <f t="shared" si="2"/>
        <v>0.52748649507467438</v>
      </c>
      <c r="E102" s="256">
        <f t="shared" si="2"/>
        <v>0.4575280168913432</v>
      </c>
      <c r="P102" s="1"/>
      <c r="Q102" s="1"/>
      <c r="R102" s="1"/>
      <c r="S102" s="1"/>
      <c r="T102" s="1"/>
      <c r="V102" s="69">
        <v>2011</v>
      </c>
      <c r="W102" s="252">
        <f t="shared" ref="W102:Y102" si="10">W30/W12</f>
        <v>0.23152</v>
      </c>
      <c r="X102" s="248">
        <f t="shared" si="10"/>
        <v>0.25664475564446987</v>
      </c>
      <c r="Y102" s="256">
        <f t="shared" si="10"/>
        <v>0.26799341613048033</v>
      </c>
      <c r="AJ102" s="1"/>
      <c r="AK102" s="1"/>
      <c r="AL102" s="1"/>
      <c r="AM102" s="1"/>
      <c r="AN102" s="1"/>
    </row>
    <row r="103" spans="2:40" x14ac:dyDescent="0.25">
      <c r="B103">
        <v>2012</v>
      </c>
      <c r="C103" s="251">
        <f t="shared" si="2"/>
        <v>0.59778166958552248</v>
      </c>
      <c r="D103" s="249">
        <f t="shared" si="2"/>
        <v>0.52106567534076831</v>
      </c>
      <c r="E103" s="255">
        <f t="shared" si="2"/>
        <v>0.44976744186046513</v>
      </c>
      <c r="P103" s="1"/>
      <c r="Q103" s="1"/>
      <c r="R103" s="1"/>
      <c r="S103" s="1"/>
      <c r="T103" s="1"/>
      <c r="V103">
        <v>2012</v>
      </c>
      <c r="W103" s="251">
        <f t="shared" ref="W103:Y103" si="11">W31/W13</f>
        <v>0.23779979144942648</v>
      </c>
      <c r="X103" s="249">
        <f t="shared" si="11"/>
        <v>0.2599262620533182</v>
      </c>
      <c r="Y103" s="255">
        <f t="shared" si="11"/>
        <v>0.25934191702432041</v>
      </c>
      <c r="AJ103" s="1"/>
      <c r="AK103" s="1"/>
      <c r="AL103" s="1"/>
      <c r="AM103" s="1"/>
      <c r="AN103" s="1"/>
    </row>
    <row r="104" spans="2:40" x14ac:dyDescent="0.25">
      <c r="B104">
        <v>2013</v>
      </c>
      <c r="C104" s="251">
        <f t="shared" si="2"/>
        <v>0.58380520951302384</v>
      </c>
      <c r="D104" s="249">
        <f t="shared" si="2"/>
        <v>0.54525455688246394</v>
      </c>
      <c r="E104" s="255">
        <f t="shared" si="2"/>
        <v>0.46066187948798004</v>
      </c>
      <c r="P104" s="1"/>
      <c r="Q104" s="1"/>
      <c r="R104" s="1"/>
      <c r="S104" s="1"/>
      <c r="T104" s="1"/>
      <c r="V104">
        <v>2013</v>
      </c>
      <c r="W104" s="251">
        <f t="shared" ref="W104:Y104" si="12">W32/W14</f>
        <v>0.21372549019607845</v>
      </c>
      <c r="X104" s="249">
        <f t="shared" si="12"/>
        <v>0.26545914069081716</v>
      </c>
      <c r="Y104" s="255">
        <f t="shared" si="12"/>
        <v>0.26216645031011104</v>
      </c>
      <c r="AJ104" s="1"/>
      <c r="AK104" s="1"/>
      <c r="AL104" s="1"/>
      <c r="AM104" s="1"/>
      <c r="AN104" s="1"/>
    </row>
    <row r="105" spans="2:40" x14ac:dyDescent="0.25">
      <c r="B105">
        <v>2014</v>
      </c>
      <c r="C105" s="251">
        <f t="shared" si="2"/>
        <v>0.59554317548746516</v>
      </c>
      <c r="D105" s="249">
        <f t="shared" si="2"/>
        <v>0.527744630071599</v>
      </c>
      <c r="E105" s="255">
        <f t="shared" si="2"/>
        <v>0.45877475817595581</v>
      </c>
      <c r="P105" s="1"/>
      <c r="Q105" s="1"/>
      <c r="R105" s="1"/>
      <c r="S105" s="1"/>
      <c r="T105" s="1"/>
      <c r="V105">
        <v>2014</v>
      </c>
      <c r="W105" s="251">
        <f t="shared" ref="W105:Y105" si="13">W33/W15</f>
        <v>0.22371762315896393</v>
      </c>
      <c r="X105" s="249">
        <f t="shared" si="13"/>
        <v>0.2710705529828385</v>
      </c>
      <c r="Y105" s="255">
        <f t="shared" si="13"/>
        <v>0.26070381231671558</v>
      </c>
      <c r="AJ105" s="1"/>
      <c r="AK105" s="1"/>
      <c r="AL105" s="1"/>
      <c r="AM105" s="1"/>
      <c r="AN105" s="1"/>
    </row>
    <row r="106" spans="2:40" x14ac:dyDescent="0.25">
      <c r="B106">
        <v>2015</v>
      </c>
      <c r="C106" s="251">
        <f t="shared" si="2"/>
        <v>0.57402458578300375</v>
      </c>
      <c r="D106" s="249">
        <f t="shared" si="2"/>
        <v>0.5238828967642527</v>
      </c>
      <c r="E106" s="255">
        <f t="shared" si="2"/>
        <v>0.45470932852636325</v>
      </c>
      <c r="P106" s="1"/>
      <c r="Q106" s="1"/>
      <c r="R106" s="1"/>
      <c r="S106" s="1"/>
      <c r="T106" s="1"/>
      <c r="V106">
        <v>2015</v>
      </c>
      <c r="W106" s="251">
        <f t="shared" ref="W106:Y106" si="14">W34/W16</f>
        <v>0.21902912621359219</v>
      </c>
      <c r="X106" s="249">
        <f t="shared" si="14"/>
        <v>0.26346749226006194</v>
      </c>
      <c r="Y106" s="255">
        <f t="shared" si="14"/>
        <v>0.26812227074235806</v>
      </c>
      <c r="AJ106" s="1"/>
      <c r="AK106" s="1"/>
      <c r="AL106" s="1"/>
      <c r="AM106" s="1"/>
      <c r="AN106" s="1"/>
    </row>
    <row r="107" spans="2:40" x14ac:dyDescent="0.25">
      <c r="B107" s="69">
        <v>2016</v>
      </c>
      <c r="C107" s="252">
        <f t="shared" si="2"/>
        <v>0.5733404710920772</v>
      </c>
      <c r="D107" s="248">
        <f t="shared" si="2"/>
        <v>0.530105900151286</v>
      </c>
      <c r="E107" s="256">
        <f t="shared" si="2"/>
        <v>0.45885550354824095</v>
      </c>
      <c r="P107" s="1"/>
      <c r="Q107" s="1"/>
      <c r="R107" s="1"/>
      <c r="S107" s="1"/>
      <c r="T107" s="1"/>
      <c r="V107" s="69">
        <v>2016</v>
      </c>
      <c r="W107" s="252">
        <f t="shared" ref="W107:Y107" si="15">W35/W17</f>
        <v>0.22222222222222221</v>
      </c>
      <c r="X107" s="248">
        <f t="shared" si="15"/>
        <v>0.25034616449736913</v>
      </c>
      <c r="Y107" s="256">
        <f t="shared" si="15"/>
        <v>0.26195696861723994</v>
      </c>
      <c r="AJ107" s="1"/>
      <c r="AK107" s="1"/>
      <c r="AL107" s="1"/>
      <c r="AM107" s="1"/>
      <c r="AN107" s="1"/>
    </row>
    <row r="108" spans="2:40" x14ac:dyDescent="0.25">
      <c r="B108">
        <v>2017</v>
      </c>
      <c r="C108" s="251">
        <f t="shared" si="2"/>
        <v>0.57823497563616677</v>
      </c>
      <c r="D108" s="249">
        <f t="shared" si="2"/>
        <v>0.5262828535669587</v>
      </c>
      <c r="E108" s="255">
        <f t="shared" si="2"/>
        <v>0.45893416927899688</v>
      </c>
      <c r="P108" s="1"/>
      <c r="Q108" s="1"/>
      <c r="R108" s="1"/>
      <c r="S108" s="1"/>
      <c r="T108" s="1"/>
      <c r="V108">
        <v>2017</v>
      </c>
      <c r="W108" s="251">
        <f t="shared" ref="W108:Y108" si="16">W36/W18</f>
        <v>0.21690991444388522</v>
      </c>
      <c r="X108" s="249">
        <f t="shared" si="16"/>
        <v>0.25359569648924124</v>
      </c>
      <c r="Y108" s="255">
        <f t="shared" si="16"/>
        <v>0.25840758838746769</v>
      </c>
      <c r="AJ108" s="1"/>
      <c r="AK108" s="1"/>
      <c r="AL108" s="1"/>
      <c r="AM108" s="1"/>
      <c r="AN108" s="1"/>
    </row>
    <row r="109" spans="2:40" x14ac:dyDescent="0.25">
      <c r="B109">
        <v>2018</v>
      </c>
      <c r="C109" s="251">
        <f t="shared" si="2"/>
        <v>0.5926509186351705</v>
      </c>
      <c r="D109" s="249">
        <f t="shared" si="2"/>
        <v>0.54081015719467962</v>
      </c>
      <c r="E109" s="255">
        <f t="shared" si="2"/>
        <v>0.46451817748849022</v>
      </c>
      <c r="P109" s="1"/>
      <c r="Q109" s="1"/>
      <c r="R109" s="1"/>
      <c r="S109" s="1"/>
      <c r="T109" s="1"/>
      <c r="V109">
        <v>2018</v>
      </c>
      <c r="W109" s="251">
        <f t="shared" ref="W109:Y109" si="17">W37/W19</f>
        <v>0.21682151589242055</v>
      </c>
      <c r="X109" s="249">
        <f t="shared" si="17"/>
        <v>0.2579194260485651</v>
      </c>
      <c r="Y109" s="255">
        <f t="shared" si="17"/>
        <v>0.26290903848926045</v>
      </c>
      <c r="AJ109" s="1"/>
      <c r="AK109" s="1"/>
      <c r="AL109" s="1"/>
      <c r="AM109" s="1"/>
      <c r="AN109" s="1"/>
    </row>
    <row r="110" spans="2:40" x14ac:dyDescent="0.25">
      <c r="B110">
        <v>2019</v>
      </c>
      <c r="C110" s="251">
        <f t="shared" si="2"/>
        <v>0.581516095534787</v>
      </c>
      <c r="D110" s="249">
        <f t="shared" si="2"/>
        <v>0.54010369014943582</v>
      </c>
      <c r="E110" s="255">
        <f t="shared" si="2"/>
        <v>0.46342209978573612</v>
      </c>
      <c r="P110" s="1"/>
      <c r="Q110" s="1"/>
      <c r="R110" s="1"/>
      <c r="S110" s="1"/>
      <c r="T110" s="1"/>
      <c r="V110">
        <v>2019</v>
      </c>
      <c r="W110" s="251">
        <f t="shared" ref="W110:Y110" si="18">W38/W20</f>
        <v>0.22678916827852999</v>
      </c>
      <c r="X110" s="249">
        <f t="shared" si="18"/>
        <v>0.25660066006600663</v>
      </c>
      <c r="Y110" s="255">
        <f t="shared" si="18"/>
        <v>0.26937692092763343</v>
      </c>
      <c r="AJ110" s="1"/>
      <c r="AK110" s="1"/>
      <c r="AL110" s="1"/>
      <c r="AM110" s="1"/>
      <c r="AN110" s="1"/>
    </row>
    <row r="111" spans="2:40" x14ac:dyDescent="0.25">
      <c r="B111" s="23">
        <v>2020</v>
      </c>
      <c r="C111" s="253">
        <f t="shared" si="2"/>
        <v>0.60403813796971395</v>
      </c>
      <c r="D111" s="250">
        <f t="shared" si="2"/>
        <v>0.53841289914638002</v>
      </c>
      <c r="E111" s="257">
        <f t="shared" si="2"/>
        <v>0.48335049776862343</v>
      </c>
      <c r="P111" s="1"/>
      <c r="Q111" s="1"/>
      <c r="R111" s="1"/>
      <c r="S111" s="1"/>
      <c r="T111" s="1"/>
      <c r="V111" s="23">
        <v>2020</v>
      </c>
      <c r="W111" s="251">
        <f t="shared" ref="W111:Y111" si="19">W39/W21</f>
        <v>0.2309304703476483</v>
      </c>
      <c r="X111" s="249">
        <f t="shared" si="19"/>
        <v>0.26947861745752782</v>
      </c>
      <c r="Y111" s="255">
        <f t="shared" si="19"/>
        <v>0.27595294117647057</v>
      </c>
      <c r="AJ111" s="1"/>
      <c r="AK111" s="1"/>
      <c r="AL111" s="1"/>
      <c r="AM111" s="1"/>
      <c r="AN111" s="1"/>
    </row>
    <row r="112" spans="2:40" x14ac:dyDescent="0.25">
      <c r="B112" s="8" t="s">
        <v>890</v>
      </c>
      <c r="V112" s="8" t="s">
        <v>928</v>
      </c>
    </row>
    <row r="113" spans="2:25" x14ac:dyDescent="0.25">
      <c r="B113" s="20" t="s">
        <v>884</v>
      </c>
      <c r="C113" s="140">
        <f>AVERAGE(C95:C101)</f>
        <v>0.60811484485256606</v>
      </c>
      <c r="D113" s="140">
        <f t="shared" ref="D113:E113" si="20">AVERAGE(D95:D101)</f>
        <v>0.5262121908755274</v>
      </c>
      <c r="E113" s="140">
        <f t="shared" si="20"/>
        <v>0.44486735273854017</v>
      </c>
      <c r="V113" s="20" t="s">
        <v>884</v>
      </c>
      <c r="W113" s="140">
        <f>AVERAGE(W95:W101)</f>
        <v>0.22821139439778601</v>
      </c>
      <c r="X113" s="140">
        <f t="shared" ref="X113:Y113" si="21">AVERAGE(X95:X101)</f>
        <v>0.25493009383747839</v>
      </c>
      <c r="Y113" s="140">
        <f t="shared" si="21"/>
        <v>0.25633611936340667</v>
      </c>
    </row>
    <row r="114" spans="2:25" x14ac:dyDescent="0.25">
      <c r="B114" s="20" t="s">
        <v>888</v>
      </c>
      <c r="C114" s="140">
        <f>AVERAGE(C102:C106)</f>
        <v>0.59258794713792784</v>
      </c>
      <c r="D114" s="140">
        <f t="shared" ref="D114:E114" si="22">AVERAGE(D102:D106)</f>
        <v>0.52908685082675166</v>
      </c>
      <c r="E114" s="140">
        <f t="shared" si="22"/>
        <v>0.45628828498842144</v>
      </c>
      <c r="V114" s="20" t="s">
        <v>888</v>
      </c>
      <c r="W114" s="140">
        <f>AVERAGE(W102:W106)</f>
        <v>0.22515840620361222</v>
      </c>
      <c r="X114" s="140">
        <f t="shared" ref="X114:Y114" si="23">AVERAGE(X102:X106)</f>
        <v>0.26331364072630115</v>
      </c>
      <c r="Y114" s="140">
        <f t="shared" si="23"/>
        <v>0.26366557330479712</v>
      </c>
    </row>
    <row r="115" spans="2:25" x14ac:dyDescent="0.25">
      <c r="B115" s="20" t="s">
        <v>889</v>
      </c>
      <c r="C115" s="140">
        <f>AVERAGE(C107:C111)</f>
        <v>0.58595611977358308</v>
      </c>
      <c r="D115" s="140">
        <f t="shared" ref="D115:E115" si="24">AVERAGE(D107:D111)</f>
        <v>0.53514310004174803</v>
      </c>
      <c r="E115" s="140">
        <f t="shared" si="24"/>
        <v>0.46581608957401749</v>
      </c>
      <c r="V115" s="20" t="s">
        <v>889</v>
      </c>
      <c r="W115" s="140">
        <f>AVERAGE(W107:W111)</f>
        <v>0.22273465823694125</v>
      </c>
      <c r="X115" s="140">
        <f t="shared" ref="X115:Y115" si="25">AVERAGE(X107:X111)</f>
        <v>0.257588112911742</v>
      </c>
      <c r="Y115" s="140">
        <f t="shared" si="25"/>
        <v>0.26572069151961436</v>
      </c>
    </row>
    <row r="116" spans="2:25" x14ac:dyDescent="0.25">
      <c r="B116" s="8" t="s">
        <v>891</v>
      </c>
      <c r="V116" s="8" t="s">
        <v>891</v>
      </c>
    </row>
    <row r="117" spans="2:25" x14ac:dyDescent="0.25">
      <c r="B117" s="20" t="s">
        <v>884</v>
      </c>
      <c r="C117" s="140">
        <f>AVERAGE(C77:C83)</f>
        <v>0.38885151534185752</v>
      </c>
      <c r="D117" s="140">
        <f>AVERAGE(D77:D83)</f>
        <v>0.27060339110592818</v>
      </c>
      <c r="E117" s="140">
        <f>AVERAGE(E77:E83)</f>
        <v>0.19026570099756787</v>
      </c>
      <c r="V117" s="20" t="s">
        <v>884</v>
      </c>
      <c r="W117" s="140">
        <f>AVERAGE(W77:W83)</f>
        <v>0.37268945904939249</v>
      </c>
      <c r="X117" s="140">
        <f>AVERAGE(X77:X83)</f>
        <v>0.25558221024994088</v>
      </c>
      <c r="Y117" s="140">
        <f>AVERAGE(Y77:Y83)</f>
        <v>0.18700220526196346</v>
      </c>
    </row>
    <row r="118" spans="2:25" x14ac:dyDescent="0.25">
      <c r="B118" s="20" t="s">
        <v>888</v>
      </c>
      <c r="C118" s="140">
        <f>AVERAGE(C84:C88)</f>
        <v>0.37736366612610173</v>
      </c>
      <c r="D118" s="140">
        <f>AVERAGE(D84:D88)</f>
        <v>0.2662096967026224</v>
      </c>
      <c r="E118" s="140">
        <f>AVERAGE(E84:E88)</f>
        <v>0.19395901442958191</v>
      </c>
      <c r="V118" s="20" t="s">
        <v>888</v>
      </c>
      <c r="W118" s="140">
        <f>AVERAGE(W84:W88)</f>
        <v>0.36330210109823696</v>
      </c>
      <c r="X118" s="140">
        <f>AVERAGE(X84:X88)</f>
        <v>0.25052866959639941</v>
      </c>
      <c r="Y118" s="140">
        <f>AVERAGE(Y84:Y88)</f>
        <v>0.19118502884793437</v>
      </c>
    </row>
    <row r="119" spans="2:25" x14ac:dyDescent="0.25">
      <c r="B119" s="20" t="s">
        <v>889</v>
      </c>
      <c r="C119" s="140">
        <f>AVERAGE(C89:C93)</f>
        <v>0.37605614784089819</v>
      </c>
      <c r="D119" s="140">
        <f>AVERAGE(D89:D93)</f>
        <v>0.27861683807849114</v>
      </c>
      <c r="E119" s="140">
        <f>AVERAGE(E89:E93)</f>
        <v>0.20063167285858619</v>
      </c>
      <c r="V119" s="20" t="s">
        <v>889</v>
      </c>
      <c r="W119" s="140">
        <f>AVERAGE(W89:W93)</f>
        <v>0.36223898543407446</v>
      </c>
      <c r="X119" s="140">
        <f>AVERAGE(X89:X93)</f>
        <v>0.26470784713008189</v>
      </c>
      <c r="Y119" s="140">
        <f>AVERAGE(Y89:Y93)</f>
        <v>0.19560962706641544</v>
      </c>
    </row>
    <row r="121" spans="2:25" x14ac:dyDescent="0.25">
      <c r="B121" s="20"/>
      <c r="C121" s="2"/>
      <c r="D121" s="2"/>
      <c r="E121" s="2"/>
    </row>
    <row r="122" spans="2:25" x14ac:dyDescent="0.25">
      <c r="B122" s="20"/>
      <c r="C122" s="254"/>
      <c r="D122" s="254"/>
      <c r="E122" s="254"/>
    </row>
    <row r="123" spans="2:25" x14ac:dyDescent="0.25">
      <c r="B123" s="20"/>
      <c r="C123" s="2"/>
      <c r="D123" s="2"/>
      <c r="E123" s="2"/>
    </row>
    <row r="124" spans="2:25" x14ac:dyDescent="0.25">
      <c r="C124" s="254"/>
      <c r="D124" s="254"/>
      <c r="E124" s="254"/>
    </row>
  </sheetData>
  <sortState xmlns:xlrd2="http://schemas.microsoft.com/office/spreadsheetml/2017/richdata2" columnSort="1" ref="BC16:BH39">
    <sortCondition ref="BC17:BH17"/>
  </sortState>
  <pageMargins left="0.7" right="0.7" top="0.75" bottom="0.75" header="0.3" footer="0.3"/>
  <ignoredErrors>
    <ignoredError sqref="O77:Q79 AI78:AK79 AI77 AK7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B64D3-7D0E-427B-92BA-E058A8069902}">
  <dimension ref="A2:E18"/>
  <sheetViews>
    <sheetView workbookViewId="0">
      <selection activeCell="C10" sqref="C10"/>
    </sheetView>
  </sheetViews>
  <sheetFormatPr defaultRowHeight="15" x14ac:dyDescent="0.25"/>
  <cols>
    <col min="1" max="1" width="9.140625" style="76"/>
    <col min="2" max="2" width="8" bestFit="1" customWidth="1"/>
    <col min="3" max="4" width="9.140625" customWidth="1"/>
    <col min="5" max="5" width="11.5703125" bestFit="1" customWidth="1"/>
  </cols>
  <sheetData>
    <row r="2" spans="1:5" x14ac:dyDescent="0.25">
      <c r="C2" s="76" t="s">
        <v>4</v>
      </c>
    </row>
    <row r="3" spans="1:5" x14ac:dyDescent="0.25">
      <c r="B3" s="339" t="s">
        <v>895</v>
      </c>
      <c r="C3" s="77" t="s">
        <v>893</v>
      </c>
      <c r="D3" s="340" t="s">
        <v>894</v>
      </c>
      <c r="E3" s="76" t="s">
        <v>892</v>
      </c>
    </row>
    <row r="4" spans="1:5" x14ac:dyDescent="0.25">
      <c r="A4" s="68" t="s">
        <v>930</v>
      </c>
      <c r="B4" s="141"/>
      <c r="D4" s="7"/>
    </row>
    <row r="5" spans="1:5" x14ac:dyDescent="0.25">
      <c r="A5" s="76" t="s">
        <v>1</v>
      </c>
      <c r="B5" s="342">
        <v>49607</v>
      </c>
      <c r="C5" s="352">
        <v>95325</v>
      </c>
      <c r="D5" s="343">
        <v>181980</v>
      </c>
      <c r="E5" s="341">
        <f>SUM(B5,C5,D5)</f>
        <v>326912</v>
      </c>
    </row>
    <row r="6" spans="1:5" x14ac:dyDescent="0.25">
      <c r="A6" s="68" t="s">
        <v>942</v>
      </c>
      <c r="B6" s="141"/>
      <c r="D6" s="7"/>
    </row>
    <row r="7" spans="1:5" x14ac:dyDescent="0.25">
      <c r="A7" s="76" t="s">
        <v>1</v>
      </c>
      <c r="B7" s="342">
        <f>B14+B18</f>
        <v>19072</v>
      </c>
      <c r="C7" s="352">
        <f t="shared" ref="C7:D7" si="0">C14+C18</f>
        <v>30769</v>
      </c>
      <c r="D7" s="343">
        <f t="shared" si="0"/>
        <v>56637</v>
      </c>
      <c r="E7" s="341">
        <f>SUM(B7,C7,D7)</f>
        <v>106478</v>
      </c>
    </row>
    <row r="8" spans="1:5" x14ac:dyDescent="0.25">
      <c r="A8" s="68" t="s">
        <v>943</v>
      </c>
      <c r="B8" s="141"/>
      <c r="D8" s="7"/>
    </row>
    <row r="9" spans="1:5" x14ac:dyDescent="0.25">
      <c r="B9" s="141"/>
      <c r="C9" s="356">
        <f>C5+C7</f>
        <v>126094</v>
      </c>
      <c r="D9" s="7"/>
    </row>
    <row r="10" spans="1:5" x14ac:dyDescent="0.25">
      <c r="C10" s="8"/>
    </row>
    <row r="11" spans="1:5" x14ac:dyDescent="0.25">
      <c r="A11" s="354"/>
      <c r="B11" s="69"/>
      <c r="C11" s="69" t="s">
        <v>934</v>
      </c>
      <c r="D11" s="69"/>
      <c r="E11" s="243"/>
    </row>
    <row r="12" spans="1:5" x14ac:dyDescent="0.25">
      <c r="A12" s="141" t="s">
        <v>931</v>
      </c>
      <c r="B12" s="342">
        <v>7445</v>
      </c>
      <c r="C12" s="352">
        <v>11445</v>
      </c>
      <c r="D12" s="343">
        <v>26182</v>
      </c>
      <c r="E12" s="343"/>
    </row>
    <row r="13" spans="1:5" x14ac:dyDescent="0.25">
      <c r="A13" s="141" t="s">
        <v>932</v>
      </c>
      <c r="B13" s="342">
        <v>10081</v>
      </c>
      <c r="C13" s="352">
        <v>17118</v>
      </c>
      <c r="D13" s="343">
        <v>25850</v>
      </c>
      <c r="E13" s="343"/>
    </row>
    <row r="14" spans="1:5" x14ac:dyDescent="0.25">
      <c r="A14" s="141" t="s">
        <v>933</v>
      </c>
      <c r="B14" s="342">
        <v>17526</v>
      </c>
      <c r="C14" s="352">
        <v>28563</v>
      </c>
      <c r="D14" s="343">
        <v>52032</v>
      </c>
      <c r="E14" s="343"/>
    </row>
    <row r="15" spans="1:5" x14ac:dyDescent="0.25">
      <c r="A15" s="240"/>
      <c r="C15" s="353" t="s">
        <v>935</v>
      </c>
      <c r="E15" s="7"/>
    </row>
    <row r="16" spans="1:5" x14ac:dyDescent="0.25">
      <c r="A16" s="141" t="s">
        <v>931</v>
      </c>
      <c r="B16">
        <v>645</v>
      </c>
      <c r="C16" s="8">
        <v>831</v>
      </c>
      <c r="D16" s="1">
        <v>2250</v>
      </c>
      <c r="E16" s="7"/>
    </row>
    <row r="17" spans="1:5" x14ac:dyDescent="0.25">
      <c r="A17" s="141" t="s">
        <v>932</v>
      </c>
      <c r="B17">
        <v>901</v>
      </c>
      <c r="C17" s="90">
        <v>1375</v>
      </c>
      <c r="D17" s="1">
        <v>2355</v>
      </c>
      <c r="E17" s="7"/>
    </row>
    <row r="18" spans="1:5" x14ac:dyDescent="0.25">
      <c r="A18" s="148" t="s">
        <v>933</v>
      </c>
      <c r="B18" s="80">
        <v>1546</v>
      </c>
      <c r="C18" s="355">
        <v>2206</v>
      </c>
      <c r="D18" s="80">
        <v>4605</v>
      </c>
      <c r="E18" s="1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Mort</vt:lpstr>
      <vt:lpstr>Surv</vt:lpstr>
      <vt:lpstr>EOD</vt:lpstr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Bleyer</dc:creator>
  <cp:lastModifiedBy>Archie Bleyer</cp:lastModifiedBy>
  <cp:lastPrinted>2024-07-11T20:24:18Z</cp:lastPrinted>
  <dcterms:created xsi:type="dcterms:W3CDTF">2024-07-01T23:39:32Z</dcterms:created>
  <dcterms:modified xsi:type="dcterms:W3CDTF">2024-08-02T18:47:35Z</dcterms:modified>
</cp:coreProperties>
</file>